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440" windowWidth="15480" windowHeight="10500" tabRatio="886"/>
  </bookViews>
  <sheets>
    <sheet name="Отчет 9 мес" sheetId="26" r:id="rId1"/>
    <sheet name="Отчет ЗА ГОД Прил2" sheetId="27" r:id="rId2"/>
    <sheet name="Годовой отчет Прил2.1" sheetId="24" r:id="rId3"/>
    <sheet name="Годовой отчет Прил2.2" sheetId="10" r:id="rId4"/>
    <sheet name="Отчет за итогам МП Прил3" sheetId="29" r:id="rId5"/>
  </sheets>
  <definedNames>
    <definedName name="_xlnm.Print_Titles" localSheetId="2">'Годовой отчет Прил2.1'!$9:$11</definedName>
    <definedName name="_xlnm.Print_Titles" localSheetId="3">'Годовой отчет Прил2.2'!$9:$12</definedName>
    <definedName name="_xlnm.Print_Titles" localSheetId="0">'Отчет 9 мес'!$8:$11</definedName>
    <definedName name="_xlnm.Print_Titles" localSheetId="1">'Отчет ЗА ГОД Прил2'!$8:$11</definedName>
    <definedName name="_xlnm.Print_Titles" localSheetId="4">'Отчет за итогам МП Прил3'!$8:$11</definedName>
    <definedName name="_xlnm.Print_Area" localSheetId="2">'Годовой отчет Прил2.1'!$A$1:$I$43</definedName>
    <definedName name="_xlnm.Print_Area" localSheetId="3">'Годовой отчет Прил2.2'!$A$1:$J$43</definedName>
    <definedName name="_xlnm.Print_Area" localSheetId="0">'Отчет 9 мес'!$A$1:$P$531</definedName>
    <definedName name="_xlnm.Print_Area" localSheetId="1">'Отчет ЗА ГОД Прил2'!$A$1:$Q$70</definedName>
    <definedName name="_xlnm.Print_Area" localSheetId="4">'Отчет за итогам МП Прил3'!$A$1:$N$68</definedName>
  </definedNames>
  <calcPr calcId="144525"/>
</workbook>
</file>

<file path=xl/calcChain.xml><?xml version="1.0" encoding="utf-8"?>
<calcChain xmlns="http://schemas.openxmlformats.org/spreadsheetml/2006/main">
  <c r="K209" i="26" l="1"/>
  <c r="J209" i="26"/>
  <c r="I209" i="26"/>
  <c r="I145" i="26"/>
  <c r="K213" i="26" l="1"/>
  <c r="J213" i="26"/>
  <c r="I213" i="26"/>
  <c r="K206" i="26"/>
  <c r="J206" i="26"/>
  <c r="I206" i="26"/>
  <c r="K186" i="26" l="1"/>
  <c r="J186" i="26"/>
  <c r="I186" i="26"/>
  <c r="K150" i="26"/>
  <c r="K149" i="26"/>
  <c r="J150" i="26"/>
  <c r="J149" i="26"/>
  <c r="I150" i="26"/>
  <c r="I149" i="26"/>
  <c r="I463" i="26" l="1"/>
  <c r="I450" i="26"/>
  <c r="I446" i="26"/>
  <c r="H430" i="26"/>
  <c r="H426" i="26"/>
  <c r="K341" i="26"/>
  <c r="J341" i="26"/>
  <c r="I341" i="26"/>
  <c r="H45" i="26" l="1"/>
  <c r="H53" i="26"/>
  <c r="H54" i="26"/>
  <c r="H49" i="26"/>
  <c r="K360" i="26" l="1"/>
  <c r="K359" i="26"/>
  <c r="K358" i="26"/>
  <c r="J360" i="26"/>
  <c r="J359" i="26"/>
  <c r="J358" i="26"/>
  <c r="I360" i="26"/>
  <c r="I359" i="26"/>
  <c r="I358" i="26"/>
  <c r="H361" i="26"/>
  <c r="H358" i="26"/>
  <c r="H359" i="26"/>
  <c r="H14" i="26"/>
  <c r="K147" i="26"/>
  <c r="K146" i="26"/>
  <c r="K145" i="26"/>
  <c r="J147" i="26"/>
  <c r="J146" i="26"/>
  <c r="J145" i="26"/>
  <c r="I147" i="26"/>
  <c r="I146" i="26"/>
  <c r="I142" i="26" s="1"/>
  <c r="H147" i="26"/>
  <c r="H146" i="26"/>
  <c r="H145" i="26"/>
  <c r="O239" i="26"/>
  <c r="N239" i="26"/>
  <c r="M239" i="26"/>
  <c r="L239" i="26"/>
  <c r="O238" i="26"/>
  <c r="N238" i="26"/>
  <c r="M238" i="26"/>
  <c r="L238" i="26"/>
  <c r="O237" i="26"/>
  <c r="N237" i="26"/>
  <c r="M237" i="26"/>
  <c r="L237" i="26"/>
  <c r="K236" i="26"/>
  <c r="J236" i="26"/>
  <c r="M236" i="26" s="1"/>
  <c r="I236" i="26"/>
  <c r="H236" i="26"/>
  <c r="O235" i="26"/>
  <c r="N235" i="26"/>
  <c r="M235" i="26"/>
  <c r="L235" i="26"/>
  <c r="O234" i="26"/>
  <c r="N234" i="26"/>
  <c r="M234" i="26"/>
  <c r="L234" i="26"/>
  <c r="O233" i="26"/>
  <c r="N233" i="26"/>
  <c r="M233" i="26"/>
  <c r="L233" i="26"/>
  <c r="K232" i="26"/>
  <c r="O232" i="26" s="1"/>
  <c r="J232" i="26"/>
  <c r="I232" i="26"/>
  <c r="H232" i="26"/>
  <c r="O231" i="26"/>
  <c r="N231" i="26"/>
  <c r="M231" i="26"/>
  <c r="L231" i="26"/>
  <c r="O230" i="26"/>
  <c r="N230" i="26"/>
  <c r="M230" i="26"/>
  <c r="L230" i="26"/>
  <c r="O229" i="26"/>
  <c r="N229" i="26"/>
  <c r="M229" i="26"/>
  <c r="L229" i="26"/>
  <c r="K228" i="26"/>
  <c r="J228" i="26"/>
  <c r="I228" i="26"/>
  <c r="H228" i="26"/>
  <c r="N228" i="26" s="1"/>
  <c r="H209" i="26"/>
  <c r="H206" i="26"/>
  <c r="H186" i="26"/>
  <c r="H182" i="26"/>
  <c r="H181" i="26"/>
  <c r="H150" i="26"/>
  <c r="H149" i="26"/>
  <c r="H467" i="26"/>
  <c r="H454" i="26"/>
  <c r="N232" i="26" l="1"/>
  <c r="O236" i="26"/>
  <c r="M232" i="26"/>
  <c r="L232" i="26"/>
  <c r="L228" i="26"/>
  <c r="O228" i="26"/>
  <c r="M228" i="26"/>
  <c r="L236" i="26"/>
  <c r="N236" i="26"/>
  <c r="H407" i="26"/>
  <c r="H406" i="26"/>
  <c r="H379" i="26"/>
  <c r="H378" i="26"/>
  <c r="H374" i="26" s="1"/>
  <c r="K335" i="26"/>
  <c r="J335" i="26"/>
  <c r="I335" i="26"/>
  <c r="H335" i="26"/>
  <c r="H334" i="26"/>
  <c r="H337" i="26"/>
  <c r="K357" i="26"/>
  <c r="H360" i="26"/>
  <c r="J357" i="26"/>
  <c r="I357" i="26" l="1"/>
  <c r="O360" i="26" l="1"/>
  <c r="N360" i="26"/>
  <c r="M360" i="26"/>
  <c r="L360" i="26"/>
  <c r="O359" i="26"/>
  <c r="N359" i="26"/>
  <c r="M359" i="26"/>
  <c r="L359" i="26"/>
  <c r="H338" i="26"/>
  <c r="O347" i="26"/>
  <c r="N347" i="26"/>
  <c r="M347" i="26"/>
  <c r="L347" i="26"/>
  <c r="O346" i="26"/>
  <c r="N346" i="26"/>
  <c r="M346" i="26"/>
  <c r="L346" i="26"/>
  <c r="K345" i="26"/>
  <c r="J345" i="26"/>
  <c r="I345" i="26"/>
  <c r="H345" i="26"/>
  <c r="H129" i="26"/>
  <c r="K47" i="26"/>
  <c r="J47" i="26"/>
  <c r="I47" i="26"/>
  <c r="K83" i="26"/>
  <c r="K82" i="26"/>
  <c r="K81" i="26"/>
  <c r="K80" i="26" s="1"/>
  <c r="J83" i="26"/>
  <c r="J82" i="26"/>
  <c r="L82" i="26" s="1"/>
  <c r="J81" i="26"/>
  <c r="I83" i="26"/>
  <c r="I79" i="26" s="1"/>
  <c r="I82" i="26"/>
  <c r="I78" i="26" s="1"/>
  <c r="I81" i="26"/>
  <c r="I77" i="26" s="1"/>
  <c r="I76" i="26" s="1"/>
  <c r="H82" i="26"/>
  <c r="H83" i="26"/>
  <c r="H84" i="26"/>
  <c r="H81" i="26"/>
  <c r="H77" i="26"/>
  <c r="H78" i="26"/>
  <c r="K71" i="26"/>
  <c r="K70" i="26"/>
  <c r="K69" i="26"/>
  <c r="J71" i="26"/>
  <c r="J70" i="26"/>
  <c r="J69" i="26"/>
  <c r="I71" i="26"/>
  <c r="I70" i="26"/>
  <c r="I69" i="26"/>
  <c r="H71" i="26"/>
  <c r="H70" i="26"/>
  <c r="H69" i="26"/>
  <c r="O87" i="26"/>
  <c r="N87" i="26"/>
  <c r="M87" i="26"/>
  <c r="L87" i="26"/>
  <c r="O86" i="26"/>
  <c r="N86" i="26"/>
  <c r="M86" i="26"/>
  <c r="L86" i="26"/>
  <c r="O85" i="26"/>
  <c r="N85" i="26"/>
  <c r="M85" i="26"/>
  <c r="L85" i="26"/>
  <c r="K84" i="26"/>
  <c r="N84" i="26" s="1"/>
  <c r="J84" i="26"/>
  <c r="I84" i="26"/>
  <c r="L81" i="26"/>
  <c r="K79" i="26"/>
  <c r="J79" i="26"/>
  <c r="H79" i="26"/>
  <c r="K78" i="26"/>
  <c r="K77" i="26"/>
  <c r="J77" i="26"/>
  <c r="M345" i="26" l="1"/>
  <c r="O345" i="26"/>
  <c r="N345" i="26"/>
  <c r="L345" i="26"/>
  <c r="K76" i="26"/>
  <c r="J78" i="26"/>
  <c r="J80" i="26"/>
  <c r="L83" i="26"/>
  <c r="L79" i="26"/>
  <c r="L77" i="26"/>
  <c r="I80" i="26"/>
  <c r="O79" i="26"/>
  <c r="M83" i="26"/>
  <c r="O83" i="26"/>
  <c r="O77" i="26"/>
  <c r="H76" i="26"/>
  <c r="O82" i="26"/>
  <c r="O78" i="26"/>
  <c r="O81" i="26"/>
  <c r="O84" i="26"/>
  <c r="H80" i="26"/>
  <c r="N80" i="26" s="1"/>
  <c r="M77" i="26"/>
  <c r="M79" i="26"/>
  <c r="M81" i="26"/>
  <c r="M82" i="26"/>
  <c r="M84" i="26"/>
  <c r="L84" i="26"/>
  <c r="N77" i="26"/>
  <c r="N78" i="26"/>
  <c r="N79" i="26"/>
  <c r="N81" i="26"/>
  <c r="N82" i="26"/>
  <c r="N83" i="26"/>
  <c r="O351" i="26"/>
  <c r="N351" i="26"/>
  <c r="M351" i="26"/>
  <c r="L351" i="26"/>
  <c r="O350" i="26"/>
  <c r="N350" i="26"/>
  <c r="M350" i="26"/>
  <c r="L350" i="26"/>
  <c r="K349" i="26"/>
  <c r="J349" i="26"/>
  <c r="I349" i="26"/>
  <c r="H349" i="26"/>
  <c r="L78" i="26" l="1"/>
  <c r="J76" i="26"/>
  <c r="M76" i="26" s="1"/>
  <c r="M78" i="26"/>
  <c r="N76" i="26"/>
  <c r="O76" i="26"/>
  <c r="L80" i="26"/>
  <c r="M80" i="26"/>
  <c r="O80" i="26"/>
  <c r="L349" i="26"/>
  <c r="O349" i="26"/>
  <c r="M349" i="26"/>
  <c r="N349" i="26"/>
  <c r="L76" i="26" l="1"/>
  <c r="K518" i="26"/>
  <c r="K517" i="26" s="1"/>
  <c r="J520" i="26"/>
  <c r="J519" i="26"/>
  <c r="J518" i="26"/>
  <c r="J517" i="26" s="1"/>
  <c r="J516" i="26"/>
  <c r="J515" i="26"/>
  <c r="J514" i="26"/>
  <c r="J510" i="26" s="1"/>
  <c r="O524" i="26"/>
  <c r="M524" i="26"/>
  <c r="O523" i="26"/>
  <c r="M523" i="26"/>
  <c r="N523" i="26"/>
  <c r="O522" i="26"/>
  <c r="M522" i="26"/>
  <c r="N522" i="26"/>
  <c r="K521" i="26"/>
  <c r="J521" i="26"/>
  <c r="I521" i="26"/>
  <c r="H521" i="26"/>
  <c r="K520" i="26"/>
  <c r="I520" i="26"/>
  <c r="H520" i="26"/>
  <c r="M520" i="26" s="1"/>
  <c r="K519" i="26"/>
  <c r="I519" i="26"/>
  <c r="H519" i="26"/>
  <c r="M519" i="26" s="1"/>
  <c r="I518" i="26"/>
  <c r="H518" i="26"/>
  <c r="I517" i="26"/>
  <c r="K516" i="26"/>
  <c r="I516" i="26"/>
  <c r="K515" i="26"/>
  <c r="I515" i="26"/>
  <c r="H515" i="26"/>
  <c r="M515" i="26" s="1"/>
  <c r="K514" i="26"/>
  <c r="I514" i="26"/>
  <c r="I513" i="26" s="1"/>
  <c r="H514" i="26"/>
  <c r="K513" i="26"/>
  <c r="K512" i="26"/>
  <c r="J512" i="26"/>
  <c r="I512" i="26"/>
  <c r="K511" i="26"/>
  <c r="J511" i="26"/>
  <c r="I511" i="26"/>
  <c r="H511" i="26"/>
  <c r="K510" i="26"/>
  <c r="I510" i="26"/>
  <c r="H510" i="26"/>
  <c r="K509" i="26"/>
  <c r="I509" i="26"/>
  <c r="K422" i="26"/>
  <c r="J422" i="26"/>
  <c r="I422" i="26"/>
  <c r="H422" i="26"/>
  <c r="H517" i="26" l="1"/>
  <c r="M517" i="26" s="1"/>
  <c r="N521" i="26"/>
  <c r="J513" i="26"/>
  <c r="H516" i="26"/>
  <c r="M521" i="26"/>
  <c r="O521" i="26"/>
  <c r="J509" i="26"/>
  <c r="M510" i="26"/>
  <c r="M516" i="26"/>
  <c r="M518" i="26"/>
  <c r="L521" i="26"/>
  <c r="L522" i="26"/>
  <c r="L523" i="26"/>
  <c r="L524" i="26"/>
  <c r="N524" i="26"/>
  <c r="M511" i="26"/>
  <c r="M514" i="26"/>
  <c r="O510" i="26"/>
  <c r="O511" i="26"/>
  <c r="O514" i="26"/>
  <c r="O515" i="26"/>
  <c r="O516" i="26"/>
  <c r="O517" i="26"/>
  <c r="O518" i="26"/>
  <c r="O519" i="26"/>
  <c r="O520" i="26"/>
  <c r="L510" i="26"/>
  <c r="N510" i="26"/>
  <c r="L511" i="26"/>
  <c r="N511" i="26"/>
  <c r="L514" i="26"/>
  <c r="N514" i="26"/>
  <c r="L515" i="26"/>
  <c r="N515" i="26"/>
  <c r="L516" i="26"/>
  <c r="N516" i="26"/>
  <c r="L517" i="26"/>
  <c r="N517" i="26"/>
  <c r="L518" i="26"/>
  <c r="N518" i="26"/>
  <c r="L519" i="26"/>
  <c r="N519" i="26"/>
  <c r="L520" i="26"/>
  <c r="N520" i="26"/>
  <c r="J196" i="26"/>
  <c r="H513" i="26" l="1"/>
  <c r="H512" i="26"/>
  <c r="M513" i="26" l="1"/>
  <c r="O513" i="26"/>
  <c r="L513" i="26"/>
  <c r="N513" i="26"/>
  <c r="H509" i="26"/>
  <c r="L512" i="26"/>
  <c r="M512" i="26"/>
  <c r="O512" i="26"/>
  <c r="N512" i="26"/>
  <c r="O509" i="26" l="1"/>
  <c r="L509" i="26"/>
  <c r="N509" i="26"/>
  <c r="M509" i="26"/>
  <c r="H65" i="26" l="1"/>
  <c r="O75" i="26"/>
  <c r="N75" i="26"/>
  <c r="M75" i="26"/>
  <c r="L75" i="26"/>
  <c r="O74" i="26"/>
  <c r="N74" i="26"/>
  <c r="M74" i="26"/>
  <c r="L74" i="26"/>
  <c r="O73" i="26"/>
  <c r="N73" i="26"/>
  <c r="M73" i="26"/>
  <c r="L73" i="26"/>
  <c r="K72" i="26"/>
  <c r="J72" i="26"/>
  <c r="I72" i="26"/>
  <c r="H72" i="26"/>
  <c r="N72" i="26" l="1"/>
  <c r="M72" i="26"/>
  <c r="O72" i="26"/>
  <c r="K68" i="26"/>
  <c r="L72" i="26"/>
  <c r="H176" i="26"/>
  <c r="K141" i="26" l="1"/>
  <c r="L169" i="26"/>
  <c r="L170" i="26"/>
  <c r="I451" i="26" l="1"/>
  <c r="K484" i="26"/>
  <c r="K483" i="26"/>
  <c r="K482" i="26"/>
  <c r="J484" i="26"/>
  <c r="I484" i="26"/>
  <c r="H484" i="26"/>
  <c r="J483" i="26"/>
  <c r="I483" i="26"/>
  <c r="H483" i="26"/>
  <c r="J482" i="26"/>
  <c r="I482" i="26"/>
  <c r="H482" i="26"/>
  <c r="H463" i="26"/>
  <c r="H459" i="26" s="1"/>
  <c r="K458" i="26"/>
  <c r="I458" i="26"/>
  <c r="H462" i="26"/>
  <c r="H458" i="26" s="1"/>
  <c r="K450" i="26"/>
  <c r="J450" i="26"/>
  <c r="H450" i="26"/>
  <c r="H438" i="26"/>
  <c r="H451" i="26"/>
  <c r="O454" i="26"/>
  <c r="N454" i="26"/>
  <c r="M454" i="26"/>
  <c r="L454" i="26"/>
  <c r="H208" i="26"/>
  <c r="I208" i="26"/>
  <c r="J208" i="26"/>
  <c r="L208" i="26" s="1"/>
  <c r="K208" i="26"/>
  <c r="L209" i="26"/>
  <c r="M209" i="26"/>
  <c r="N209" i="26"/>
  <c r="O209" i="26"/>
  <c r="L210" i="26"/>
  <c r="M210" i="26"/>
  <c r="N210" i="26"/>
  <c r="O210" i="26"/>
  <c r="L211" i="26"/>
  <c r="M211" i="26"/>
  <c r="N211" i="26"/>
  <c r="O211" i="26"/>
  <c r="H212" i="26"/>
  <c r="L212" i="26" s="1"/>
  <c r="I212" i="26"/>
  <c r="J212" i="26"/>
  <c r="K212" i="26"/>
  <c r="L213" i="26"/>
  <c r="M213" i="26"/>
  <c r="N213" i="26"/>
  <c r="O213" i="26"/>
  <c r="L214" i="26"/>
  <c r="M214" i="26"/>
  <c r="N214" i="26"/>
  <c r="O214" i="26"/>
  <c r="L215" i="26"/>
  <c r="M215" i="26"/>
  <c r="N215" i="26"/>
  <c r="O215" i="26"/>
  <c r="H216" i="26"/>
  <c r="O216" i="26" s="1"/>
  <c r="I216" i="26"/>
  <c r="J216" i="26"/>
  <c r="K216" i="26"/>
  <c r="L217" i="26"/>
  <c r="M217" i="26"/>
  <c r="N217" i="26"/>
  <c r="O217" i="26"/>
  <c r="L218" i="26"/>
  <c r="M218" i="26"/>
  <c r="N218" i="26"/>
  <c r="O218" i="26"/>
  <c r="L219" i="26"/>
  <c r="M219" i="26"/>
  <c r="N219" i="26"/>
  <c r="O219" i="26"/>
  <c r="H220" i="26"/>
  <c r="I220" i="26"/>
  <c r="J220" i="26"/>
  <c r="K220" i="26"/>
  <c r="L221" i="26"/>
  <c r="M221" i="26"/>
  <c r="N221" i="26"/>
  <c r="O221" i="26"/>
  <c r="L222" i="26"/>
  <c r="M222" i="26"/>
  <c r="N222" i="26"/>
  <c r="O222" i="26"/>
  <c r="L223" i="26"/>
  <c r="M223" i="26"/>
  <c r="N223" i="26"/>
  <c r="O223" i="26"/>
  <c r="H224" i="26"/>
  <c r="I224" i="26"/>
  <c r="J224" i="26"/>
  <c r="K224" i="26"/>
  <c r="L225" i="26"/>
  <c r="M225" i="26"/>
  <c r="N225" i="26"/>
  <c r="O225" i="26"/>
  <c r="L226" i="26"/>
  <c r="M226" i="26"/>
  <c r="N226" i="26"/>
  <c r="O226" i="26"/>
  <c r="L227" i="26"/>
  <c r="M227" i="26"/>
  <c r="N227" i="26"/>
  <c r="O227" i="26"/>
  <c r="H240" i="26"/>
  <c r="I240" i="26"/>
  <c r="J240" i="26"/>
  <c r="K240" i="26"/>
  <c r="L241" i="26"/>
  <c r="M241" i="26"/>
  <c r="N241" i="26"/>
  <c r="O241" i="26"/>
  <c r="L242" i="26"/>
  <c r="M242" i="26"/>
  <c r="N242" i="26"/>
  <c r="O242" i="26"/>
  <c r="L243" i="26"/>
  <c r="M243" i="26"/>
  <c r="N243" i="26"/>
  <c r="O243" i="26"/>
  <c r="H244" i="26"/>
  <c r="I244" i="26"/>
  <c r="J244" i="26"/>
  <c r="K244" i="26"/>
  <c r="L245" i="26"/>
  <c r="M245" i="26"/>
  <c r="N245" i="26"/>
  <c r="O245" i="26"/>
  <c r="L246" i="26"/>
  <c r="M246" i="26"/>
  <c r="N246" i="26"/>
  <c r="O246" i="26"/>
  <c r="L247" i="26"/>
  <c r="M247" i="26"/>
  <c r="N247" i="26"/>
  <c r="O247" i="26"/>
  <c r="K204" i="26"/>
  <c r="J204" i="26"/>
  <c r="I204" i="26"/>
  <c r="H204" i="26"/>
  <c r="K200" i="26"/>
  <c r="J200" i="26"/>
  <c r="I200" i="26"/>
  <c r="H200" i="26"/>
  <c r="K196" i="26"/>
  <c r="I196" i="26"/>
  <c r="H196" i="26"/>
  <c r="M240" i="26" l="1"/>
  <c r="L244" i="26"/>
  <c r="L240" i="26"/>
  <c r="M224" i="26"/>
  <c r="L220" i="26"/>
  <c r="L216" i="26"/>
  <c r="M212" i="26"/>
  <c r="N208" i="26"/>
  <c r="O224" i="26"/>
  <c r="L462" i="26"/>
  <c r="O220" i="26"/>
  <c r="K481" i="26"/>
  <c r="O212" i="26"/>
  <c r="L224" i="26"/>
  <c r="O240" i="26"/>
  <c r="M216" i="26"/>
  <c r="N462" i="26"/>
  <c r="O462" i="26"/>
  <c r="M462" i="26"/>
  <c r="J458" i="26"/>
  <c r="L458" i="26" s="1"/>
  <c r="N212" i="26"/>
  <c r="M208" i="26"/>
  <c r="M220" i="26"/>
  <c r="O458" i="26"/>
  <c r="N458" i="26"/>
  <c r="I481" i="26"/>
  <c r="J481" i="26"/>
  <c r="H481" i="26"/>
  <c r="M244" i="26"/>
  <c r="O244" i="26"/>
  <c r="N244" i="26"/>
  <c r="N240" i="26"/>
  <c r="N224" i="26"/>
  <c r="N220" i="26"/>
  <c r="N216" i="26"/>
  <c r="O208" i="26"/>
  <c r="O187" i="26"/>
  <c r="N187" i="26"/>
  <c r="M187" i="26"/>
  <c r="L187" i="26"/>
  <c r="O186" i="26"/>
  <c r="O185" i="26"/>
  <c r="K184" i="26"/>
  <c r="J184" i="26"/>
  <c r="I184" i="26"/>
  <c r="H184" i="26"/>
  <c r="O175" i="26"/>
  <c r="N175" i="26"/>
  <c r="M175" i="26"/>
  <c r="L175" i="26"/>
  <c r="O174" i="26"/>
  <c r="O173" i="26"/>
  <c r="K172" i="26"/>
  <c r="J172" i="26"/>
  <c r="I172" i="26"/>
  <c r="H172" i="26"/>
  <c r="O179" i="26"/>
  <c r="N179" i="26"/>
  <c r="M179" i="26"/>
  <c r="L179" i="26"/>
  <c r="O178" i="26"/>
  <c r="O177" i="26"/>
  <c r="K176" i="26"/>
  <c r="J176" i="26"/>
  <c r="I176" i="26"/>
  <c r="O167" i="26"/>
  <c r="N167" i="26"/>
  <c r="M167" i="26"/>
  <c r="L167" i="26"/>
  <c r="O166" i="26"/>
  <c r="O165" i="26"/>
  <c r="K164" i="26"/>
  <c r="J164" i="26"/>
  <c r="I164" i="26"/>
  <c r="H164" i="26"/>
  <c r="J144" i="26" l="1"/>
  <c r="M458" i="26"/>
  <c r="N184" i="26"/>
  <c r="O164" i="26"/>
  <c r="O172" i="26"/>
  <c r="M172" i="26"/>
  <c r="O176" i="26"/>
  <c r="M176" i="26"/>
  <c r="M184" i="26"/>
  <c r="O184" i="26"/>
  <c r="L184" i="26"/>
  <c r="L185" i="26"/>
  <c r="N185" i="26"/>
  <c r="L186" i="26"/>
  <c r="N186" i="26"/>
  <c r="M185" i="26"/>
  <c r="M186" i="26"/>
  <c r="L172" i="26"/>
  <c r="N172" i="26"/>
  <c r="L173" i="26"/>
  <c r="N173" i="26"/>
  <c r="L174" i="26"/>
  <c r="N174" i="26"/>
  <c r="M173" i="26"/>
  <c r="M174" i="26"/>
  <c r="L176" i="26"/>
  <c r="N176" i="26"/>
  <c r="L177" i="26"/>
  <c r="N177" i="26"/>
  <c r="L178" i="26"/>
  <c r="N178" i="26"/>
  <c r="M177" i="26"/>
  <c r="M178" i="26"/>
  <c r="N164" i="26"/>
  <c r="M164" i="26"/>
  <c r="L164" i="26"/>
  <c r="L165" i="26"/>
  <c r="N165" i="26"/>
  <c r="L166" i="26"/>
  <c r="N166" i="26"/>
  <c r="M165" i="26"/>
  <c r="M166" i="26"/>
  <c r="I141" i="26" l="1"/>
  <c r="I438" i="26"/>
  <c r="J438" i="26"/>
  <c r="K438" i="26"/>
  <c r="H423" i="26"/>
  <c r="H424" i="26"/>
  <c r="H418" i="26"/>
  <c r="H433" i="26"/>
  <c r="H429" i="26"/>
  <c r="H425" i="26"/>
  <c r="K403" i="26"/>
  <c r="K402" i="26"/>
  <c r="J403" i="26"/>
  <c r="J402" i="26"/>
  <c r="I403" i="26"/>
  <c r="I402" i="26"/>
  <c r="H402" i="26"/>
  <c r="H403" i="26"/>
  <c r="H330" i="26"/>
  <c r="K339" i="26"/>
  <c r="K338" i="26"/>
  <c r="K334" i="26" s="1"/>
  <c r="K337" i="26"/>
  <c r="K333" i="26" s="1"/>
  <c r="J338" i="26"/>
  <c r="J334" i="26" s="1"/>
  <c r="J337" i="26"/>
  <c r="J333" i="26" s="1"/>
  <c r="I338" i="26"/>
  <c r="I334" i="26" s="1"/>
  <c r="I337" i="26"/>
  <c r="I333" i="26" s="1"/>
  <c r="H339" i="26"/>
  <c r="H353" i="26"/>
  <c r="I53" i="26"/>
  <c r="K54" i="26"/>
  <c r="K55" i="26"/>
  <c r="K53" i="26"/>
  <c r="J54" i="26"/>
  <c r="J53" i="26"/>
  <c r="I54" i="26"/>
  <c r="H50" i="26"/>
  <c r="H46" i="26" s="1"/>
  <c r="H55" i="26"/>
  <c r="O59" i="26"/>
  <c r="N59" i="26"/>
  <c r="M59" i="26"/>
  <c r="L59" i="26"/>
  <c r="O58" i="26"/>
  <c r="N58" i="26"/>
  <c r="M58" i="26"/>
  <c r="L58" i="26"/>
  <c r="O57" i="26"/>
  <c r="N57" i="26"/>
  <c r="M57" i="26"/>
  <c r="L57" i="26"/>
  <c r="K56" i="26"/>
  <c r="J56" i="26"/>
  <c r="I56" i="26"/>
  <c r="H56" i="26"/>
  <c r="H26" i="26"/>
  <c r="H27" i="26"/>
  <c r="H25" i="26"/>
  <c r="H398" i="26" l="1"/>
  <c r="H421" i="26"/>
  <c r="N56" i="26"/>
  <c r="O56" i="26"/>
  <c r="M56" i="26"/>
  <c r="L56" i="26"/>
  <c r="H142" i="26" l="1"/>
  <c r="H143" i="26"/>
  <c r="H141" i="26"/>
  <c r="H253" i="26"/>
  <c r="O207" i="26"/>
  <c r="N207" i="26"/>
  <c r="M207" i="26"/>
  <c r="L207" i="26"/>
  <c r="O206" i="26"/>
  <c r="N206" i="26"/>
  <c r="M206" i="26"/>
  <c r="L206" i="26"/>
  <c r="O205" i="26"/>
  <c r="N205" i="26"/>
  <c r="M205" i="26"/>
  <c r="L205" i="26"/>
  <c r="O203" i="26"/>
  <c r="N203" i="26"/>
  <c r="M203" i="26"/>
  <c r="L203" i="26"/>
  <c r="O202" i="26"/>
  <c r="N202" i="26"/>
  <c r="M202" i="26"/>
  <c r="L202" i="26"/>
  <c r="O201" i="26"/>
  <c r="N201" i="26"/>
  <c r="M201" i="26"/>
  <c r="L201" i="26"/>
  <c r="O199" i="26"/>
  <c r="N199" i="26"/>
  <c r="M199" i="26"/>
  <c r="L199" i="26"/>
  <c r="O198" i="26"/>
  <c r="N198" i="26"/>
  <c r="M198" i="26"/>
  <c r="L198" i="26"/>
  <c r="O197" i="26"/>
  <c r="N197" i="26"/>
  <c r="M197" i="26"/>
  <c r="L197" i="26"/>
  <c r="O204" i="26" l="1"/>
  <c r="M204" i="26"/>
  <c r="O200" i="26"/>
  <c r="M200" i="26"/>
  <c r="O196" i="26"/>
  <c r="M196" i="26"/>
  <c r="L204" i="26"/>
  <c r="N204" i="26"/>
  <c r="L200" i="26"/>
  <c r="N200" i="26"/>
  <c r="L196" i="26"/>
  <c r="N196" i="26"/>
  <c r="O195" i="26" l="1"/>
  <c r="N195" i="26"/>
  <c r="M195" i="26"/>
  <c r="L195" i="26"/>
  <c r="O194" i="26"/>
  <c r="N194" i="26"/>
  <c r="M194" i="26"/>
  <c r="L194" i="26"/>
  <c r="O193" i="26"/>
  <c r="N193" i="26"/>
  <c r="M193" i="26"/>
  <c r="L193" i="26"/>
  <c r="K192" i="26"/>
  <c r="J192" i="26"/>
  <c r="I192" i="26"/>
  <c r="H192" i="26"/>
  <c r="O191" i="26"/>
  <c r="N191" i="26"/>
  <c r="M191" i="26"/>
  <c r="L191" i="26"/>
  <c r="O190" i="26"/>
  <c r="N190" i="26"/>
  <c r="M190" i="26"/>
  <c r="L190" i="26"/>
  <c r="O189" i="26"/>
  <c r="N189" i="26"/>
  <c r="M189" i="26"/>
  <c r="L189" i="26"/>
  <c r="K188" i="26"/>
  <c r="J188" i="26"/>
  <c r="I188" i="26"/>
  <c r="H188" i="26"/>
  <c r="O183" i="26"/>
  <c r="N183" i="26"/>
  <c r="M183" i="26"/>
  <c r="L183" i="26"/>
  <c r="O182" i="26"/>
  <c r="N182" i="26"/>
  <c r="M182" i="26"/>
  <c r="L182" i="26"/>
  <c r="O181" i="26"/>
  <c r="N181" i="26"/>
  <c r="M181" i="26"/>
  <c r="L181" i="26"/>
  <c r="K180" i="26"/>
  <c r="J180" i="26"/>
  <c r="I180" i="26"/>
  <c r="H180" i="26"/>
  <c r="O171" i="26"/>
  <c r="N171" i="26"/>
  <c r="M171" i="26"/>
  <c r="L171" i="26"/>
  <c r="O170" i="26"/>
  <c r="N170" i="26"/>
  <c r="M170" i="26"/>
  <c r="O169" i="26"/>
  <c r="N169" i="26"/>
  <c r="M169" i="26"/>
  <c r="K168" i="26"/>
  <c r="J168" i="26"/>
  <c r="I168" i="26"/>
  <c r="H168" i="26"/>
  <c r="O163" i="26"/>
  <c r="N163" i="26"/>
  <c r="M163" i="26"/>
  <c r="L163" i="26"/>
  <c r="O162" i="26"/>
  <c r="N162" i="26"/>
  <c r="M162" i="26"/>
  <c r="L162" i="26"/>
  <c r="O161" i="26"/>
  <c r="N161" i="26"/>
  <c r="M161" i="26"/>
  <c r="L161" i="26"/>
  <c r="K160" i="26"/>
  <c r="J160" i="26"/>
  <c r="I160" i="26"/>
  <c r="H160" i="26"/>
  <c r="O159" i="26"/>
  <c r="N159" i="26"/>
  <c r="M159" i="26"/>
  <c r="L159" i="26"/>
  <c r="O158" i="26"/>
  <c r="N158" i="26"/>
  <c r="M158" i="26"/>
  <c r="L158" i="26"/>
  <c r="O157" i="26"/>
  <c r="N157" i="26"/>
  <c r="M157" i="26"/>
  <c r="L157" i="26"/>
  <c r="K156" i="26"/>
  <c r="J156" i="26"/>
  <c r="I156" i="26"/>
  <c r="H156" i="26"/>
  <c r="I418" i="26"/>
  <c r="I398" i="26" s="1"/>
  <c r="J418" i="26"/>
  <c r="J398" i="26" s="1"/>
  <c r="K418" i="26"/>
  <c r="K398" i="26" s="1"/>
  <c r="N192" i="26" l="1"/>
  <c r="O192" i="26"/>
  <c r="M192" i="26"/>
  <c r="O188" i="26"/>
  <c r="M188" i="26"/>
  <c r="O180" i="26"/>
  <c r="M180" i="26"/>
  <c r="O168" i="26"/>
  <c r="M168" i="26"/>
  <c r="M160" i="26"/>
  <c r="O160" i="26"/>
  <c r="M156" i="26"/>
  <c r="L156" i="26"/>
  <c r="N156" i="26"/>
  <c r="L192" i="26"/>
  <c r="L188" i="26"/>
  <c r="N188" i="26"/>
  <c r="L180" i="26"/>
  <c r="N180" i="26"/>
  <c r="L168" i="26"/>
  <c r="N168" i="26"/>
  <c r="L160" i="26"/>
  <c r="N160" i="26"/>
  <c r="H413" i="26"/>
  <c r="K408" i="26"/>
  <c r="K404" i="26" s="1"/>
  <c r="J408" i="26"/>
  <c r="J404" i="26" s="1"/>
  <c r="I408" i="26"/>
  <c r="I404" i="26" s="1"/>
  <c r="H408" i="26"/>
  <c r="H404" i="26" s="1"/>
  <c r="O416" i="26"/>
  <c r="N416" i="26"/>
  <c r="M416" i="26"/>
  <c r="L416" i="26"/>
  <c r="O415" i="26"/>
  <c r="N415" i="26"/>
  <c r="M415" i="26"/>
  <c r="L415" i="26"/>
  <c r="O414" i="26"/>
  <c r="N414" i="26"/>
  <c r="M414" i="26"/>
  <c r="L414" i="26"/>
  <c r="K413" i="26"/>
  <c r="J413" i="26"/>
  <c r="M413" i="26" s="1"/>
  <c r="I413" i="26"/>
  <c r="O412" i="26"/>
  <c r="N412" i="26"/>
  <c r="M412" i="26"/>
  <c r="L412" i="26"/>
  <c r="O411" i="26"/>
  <c r="N411" i="26"/>
  <c r="M411" i="26"/>
  <c r="L411" i="26"/>
  <c r="O410" i="26"/>
  <c r="N410" i="26"/>
  <c r="M410" i="26"/>
  <c r="L410" i="26"/>
  <c r="K409" i="26"/>
  <c r="J409" i="26"/>
  <c r="I409" i="26"/>
  <c r="H409" i="26"/>
  <c r="M408" i="26"/>
  <c r="O407" i="26"/>
  <c r="N407" i="26"/>
  <c r="M407" i="26"/>
  <c r="L407" i="26"/>
  <c r="N406" i="26"/>
  <c r="M406" i="26"/>
  <c r="L406" i="26"/>
  <c r="K405" i="26"/>
  <c r="J405" i="26" l="1"/>
  <c r="O413" i="26"/>
  <c r="O408" i="26"/>
  <c r="H405" i="26"/>
  <c r="M405" i="26" s="1"/>
  <c r="L408" i="26"/>
  <c r="N408" i="26"/>
  <c r="N409" i="26"/>
  <c r="O406" i="26"/>
  <c r="I405" i="26"/>
  <c r="M409" i="26"/>
  <c r="O409" i="26"/>
  <c r="O405" i="26"/>
  <c r="L413" i="26"/>
  <c r="N413" i="26"/>
  <c r="L409" i="26"/>
  <c r="L405" i="26"/>
  <c r="H485" i="26"/>
  <c r="I485" i="26"/>
  <c r="J485" i="26"/>
  <c r="K485" i="26"/>
  <c r="H489" i="26"/>
  <c r="I489" i="26"/>
  <c r="J489" i="26"/>
  <c r="K489" i="26"/>
  <c r="N405" i="26" l="1"/>
  <c r="J339" i="26"/>
  <c r="I339" i="26"/>
  <c r="O356" i="26" l="1"/>
  <c r="N356" i="26"/>
  <c r="M356" i="26"/>
  <c r="L356" i="26"/>
  <c r="O355" i="26"/>
  <c r="N355" i="26"/>
  <c r="M355" i="26"/>
  <c r="L355" i="26"/>
  <c r="O354" i="26"/>
  <c r="N354" i="26"/>
  <c r="M354" i="26"/>
  <c r="L354" i="26"/>
  <c r="K353" i="26"/>
  <c r="J353" i="26"/>
  <c r="I353" i="26"/>
  <c r="K110" i="26"/>
  <c r="K111" i="26"/>
  <c r="J110" i="26"/>
  <c r="J111" i="26"/>
  <c r="I110" i="26"/>
  <c r="I111" i="26"/>
  <c r="K109" i="26"/>
  <c r="J109" i="26"/>
  <c r="I109" i="26"/>
  <c r="I105" i="26" s="1"/>
  <c r="H110" i="26"/>
  <c r="H111" i="26"/>
  <c r="H109" i="26"/>
  <c r="O119" i="26"/>
  <c r="N119" i="26"/>
  <c r="M119" i="26"/>
  <c r="L119" i="26"/>
  <c r="O118" i="26"/>
  <c r="N118" i="26"/>
  <c r="M118" i="26"/>
  <c r="L118" i="26"/>
  <c r="O117" i="26"/>
  <c r="N117" i="26"/>
  <c r="M117" i="26"/>
  <c r="L117" i="26"/>
  <c r="K116" i="26"/>
  <c r="J116" i="26"/>
  <c r="I116" i="26"/>
  <c r="H116" i="26"/>
  <c r="N353" i="26" l="1"/>
  <c r="O353" i="26"/>
  <c r="M353" i="26"/>
  <c r="L353" i="26"/>
  <c r="M116" i="26"/>
  <c r="O116" i="26"/>
  <c r="L116" i="26"/>
  <c r="N116" i="26"/>
  <c r="L33" i="26"/>
  <c r="M33" i="26"/>
  <c r="N33" i="26"/>
  <c r="O33" i="26"/>
  <c r="M34" i="26"/>
  <c r="L34" i="26"/>
  <c r="M35" i="26"/>
  <c r="L35" i="26"/>
  <c r="H36" i="26"/>
  <c r="I36" i="26"/>
  <c r="J36" i="26"/>
  <c r="M36" i="26" s="1"/>
  <c r="K36" i="26"/>
  <c r="L37" i="26"/>
  <c r="M37" i="26"/>
  <c r="N37" i="26"/>
  <c r="O37" i="26"/>
  <c r="L38" i="26"/>
  <c r="M38" i="26"/>
  <c r="N38" i="26"/>
  <c r="O38" i="26"/>
  <c r="L39" i="26"/>
  <c r="M39" i="26"/>
  <c r="N39" i="26"/>
  <c r="O39" i="26"/>
  <c r="H40" i="26"/>
  <c r="I40" i="26"/>
  <c r="J40" i="26"/>
  <c r="M40" i="26" s="1"/>
  <c r="K40" i="26"/>
  <c r="L40" i="26"/>
  <c r="L41" i="26"/>
  <c r="M41" i="26"/>
  <c r="N41" i="26"/>
  <c r="O41" i="26"/>
  <c r="L42" i="26"/>
  <c r="M42" i="26"/>
  <c r="N42" i="26"/>
  <c r="O42" i="26"/>
  <c r="L43" i="26"/>
  <c r="M43" i="26"/>
  <c r="N43" i="26"/>
  <c r="O43" i="26"/>
  <c r="H28" i="26"/>
  <c r="L36" i="26" l="1"/>
  <c r="O40" i="26"/>
  <c r="N36" i="26"/>
  <c r="N35" i="26"/>
  <c r="O34" i="26"/>
  <c r="O36" i="26"/>
  <c r="O35" i="26"/>
  <c r="N34" i="26"/>
  <c r="N40" i="26"/>
  <c r="K32" i="26"/>
  <c r="I32" i="26"/>
  <c r="J32" i="26"/>
  <c r="H32" i="26"/>
  <c r="N32" i="26" l="1"/>
  <c r="M32" i="26"/>
  <c r="O32" i="26"/>
  <c r="L32" i="26"/>
  <c r="I329" i="26" l="1"/>
  <c r="O323" i="26" l="1"/>
  <c r="N323" i="26"/>
  <c r="M323" i="26"/>
  <c r="L323" i="26"/>
  <c r="O322" i="26"/>
  <c r="N322" i="26"/>
  <c r="M322" i="26"/>
  <c r="L322" i="26"/>
  <c r="O321" i="26"/>
  <c r="N321" i="26"/>
  <c r="M321" i="26"/>
  <c r="L321" i="26"/>
  <c r="K320" i="26"/>
  <c r="J320" i="26"/>
  <c r="I320" i="26"/>
  <c r="H320" i="26"/>
  <c r="O319" i="26"/>
  <c r="N319" i="26"/>
  <c r="M319" i="26"/>
  <c r="L319" i="26"/>
  <c r="O318" i="26"/>
  <c r="N318" i="26"/>
  <c r="M318" i="26"/>
  <c r="L318" i="26"/>
  <c r="O317" i="26"/>
  <c r="N317" i="26"/>
  <c r="M317" i="26"/>
  <c r="L317" i="26"/>
  <c r="O315" i="26"/>
  <c r="N315" i="26"/>
  <c r="M315" i="26"/>
  <c r="L315" i="26"/>
  <c r="O314" i="26"/>
  <c r="N314" i="26"/>
  <c r="M314" i="26"/>
  <c r="L314" i="26"/>
  <c r="O313" i="26"/>
  <c r="N313" i="26"/>
  <c r="M313" i="26"/>
  <c r="L313" i="26"/>
  <c r="K316" i="26"/>
  <c r="J316" i="26"/>
  <c r="I316" i="26"/>
  <c r="H316" i="26"/>
  <c r="K312" i="26"/>
  <c r="J312" i="26"/>
  <c r="I312" i="26"/>
  <c r="H312" i="26"/>
  <c r="O316" i="26" l="1"/>
  <c r="O320" i="26"/>
  <c r="M312" i="26"/>
  <c r="H137" i="26"/>
  <c r="H133" i="26" s="1"/>
  <c r="L320" i="26"/>
  <c r="N320" i="26"/>
  <c r="M320" i="26"/>
  <c r="L316" i="26"/>
  <c r="N316" i="26"/>
  <c r="M316" i="26"/>
  <c r="O312" i="26"/>
  <c r="L312" i="26"/>
  <c r="N312" i="26"/>
  <c r="K152" i="26" l="1"/>
  <c r="J152" i="26"/>
  <c r="I152" i="26"/>
  <c r="H152" i="26"/>
  <c r="K148" i="26"/>
  <c r="J148" i="26"/>
  <c r="I148" i="26"/>
  <c r="H148" i="26"/>
  <c r="K324" i="26" l="1"/>
  <c r="J324" i="26"/>
  <c r="I324" i="26"/>
  <c r="H324" i="26"/>
  <c r="K308" i="26"/>
  <c r="J308" i="26"/>
  <c r="I308" i="26"/>
  <c r="H308" i="26"/>
  <c r="K304" i="26"/>
  <c r="J304" i="26"/>
  <c r="I304" i="26"/>
  <c r="H304" i="26"/>
  <c r="K300" i="26"/>
  <c r="J300" i="26"/>
  <c r="I300" i="26"/>
  <c r="H300" i="26"/>
  <c r="K296" i="26"/>
  <c r="J296" i="26"/>
  <c r="I296" i="26"/>
  <c r="H296" i="26"/>
  <c r="K292" i="26"/>
  <c r="J292" i="26"/>
  <c r="I292" i="26"/>
  <c r="H292" i="26"/>
  <c r="K288" i="26"/>
  <c r="J288" i="26"/>
  <c r="I288" i="26"/>
  <c r="H288" i="26"/>
  <c r="K284" i="26"/>
  <c r="J284" i="26"/>
  <c r="I284" i="26"/>
  <c r="H284" i="26"/>
  <c r="K280" i="26"/>
  <c r="J280" i="26"/>
  <c r="I280" i="26"/>
  <c r="H280" i="26"/>
  <c r="K276" i="26"/>
  <c r="J276" i="26"/>
  <c r="I276" i="26"/>
  <c r="H276" i="26"/>
  <c r="K272" i="26"/>
  <c r="J272" i="26"/>
  <c r="I272" i="26"/>
  <c r="H272" i="26"/>
  <c r="K268" i="26"/>
  <c r="J268" i="26"/>
  <c r="I268" i="26"/>
  <c r="H268" i="26"/>
  <c r="K264" i="26"/>
  <c r="J264" i="26"/>
  <c r="I264" i="26"/>
  <c r="H264" i="26"/>
  <c r="K260" i="26"/>
  <c r="J260" i="26"/>
  <c r="I260" i="26"/>
  <c r="H260" i="26"/>
  <c r="H254" i="26"/>
  <c r="H138" i="26" s="1"/>
  <c r="H134" i="26" s="1"/>
  <c r="K253" i="26"/>
  <c r="J253" i="26"/>
  <c r="H255" i="26"/>
  <c r="K256" i="26"/>
  <c r="K255" i="26"/>
  <c r="J255" i="26"/>
  <c r="I255" i="26"/>
  <c r="K254" i="26"/>
  <c r="J254" i="26"/>
  <c r="I254" i="26"/>
  <c r="I138" i="26" s="1"/>
  <c r="I134" i="26" s="1"/>
  <c r="K142" i="26"/>
  <c r="J143" i="26"/>
  <c r="J141" i="26"/>
  <c r="I14" i="26"/>
  <c r="H139" i="26"/>
  <c r="H135" i="26" s="1"/>
  <c r="K143" i="26"/>
  <c r="K139" i="26" s="1"/>
  <c r="K135" i="26" s="1"/>
  <c r="I143" i="26"/>
  <c r="I139" i="26" s="1"/>
  <c r="I135" i="26" s="1"/>
  <c r="J142" i="26"/>
  <c r="J138" i="26" s="1"/>
  <c r="J134" i="26" s="1"/>
  <c r="J14" i="26" s="1"/>
  <c r="K128" i="26"/>
  <c r="J128" i="26"/>
  <c r="I128" i="26"/>
  <c r="H128" i="26"/>
  <c r="K127" i="26"/>
  <c r="J127" i="26"/>
  <c r="I127" i="26"/>
  <c r="H127" i="26"/>
  <c r="K126" i="26"/>
  <c r="J126" i="26"/>
  <c r="I126" i="26"/>
  <c r="H126" i="26"/>
  <c r="K125" i="26"/>
  <c r="J125" i="26"/>
  <c r="I125" i="26"/>
  <c r="I121" i="26" s="1"/>
  <c r="H125" i="26"/>
  <c r="H121" i="26" s="1"/>
  <c r="K124" i="26"/>
  <c r="J124" i="26"/>
  <c r="I124" i="26"/>
  <c r="H124" i="26"/>
  <c r="K123" i="26"/>
  <c r="J123" i="26"/>
  <c r="I123" i="26"/>
  <c r="H123" i="26"/>
  <c r="K122" i="26"/>
  <c r="J122" i="26"/>
  <c r="I122" i="26"/>
  <c r="H122" i="26"/>
  <c r="K121" i="26"/>
  <c r="K120" i="26" s="1"/>
  <c r="J121" i="26"/>
  <c r="J120" i="26" s="1"/>
  <c r="K112" i="26"/>
  <c r="J112" i="26"/>
  <c r="I112" i="26"/>
  <c r="H112" i="26"/>
  <c r="H105" i="26"/>
  <c r="K108" i="26"/>
  <c r="J108" i="26"/>
  <c r="I108" i="26"/>
  <c r="H108" i="26"/>
  <c r="K107" i="26"/>
  <c r="O107" i="26" s="1"/>
  <c r="J107" i="26"/>
  <c r="I107" i="26"/>
  <c r="H107" i="26"/>
  <c r="K106" i="26"/>
  <c r="O106" i="26" s="1"/>
  <c r="J106" i="26"/>
  <c r="I106" i="26"/>
  <c r="H106" i="26"/>
  <c r="K105" i="26"/>
  <c r="J105" i="26"/>
  <c r="J104" i="26" s="1"/>
  <c r="I104" i="26"/>
  <c r="K100" i="26"/>
  <c r="J100" i="26"/>
  <c r="I100" i="26"/>
  <c r="H100" i="26"/>
  <c r="K99" i="26"/>
  <c r="J99" i="26"/>
  <c r="I99" i="26"/>
  <c r="H99" i="26"/>
  <c r="K98" i="26"/>
  <c r="J98" i="26"/>
  <c r="I98" i="26"/>
  <c r="H98" i="26"/>
  <c r="K97" i="26"/>
  <c r="J97" i="26"/>
  <c r="I97" i="26"/>
  <c r="H97" i="26"/>
  <c r="H93" i="26" s="1"/>
  <c r="K96" i="26"/>
  <c r="J96" i="26"/>
  <c r="I96" i="26"/>
  <c r="H96" i="26"/>
  <c r="K95" i="26"/>
  <c r="J95" i="26"/>
  <c r="I95" i="26"/>
  <c r="H95" i="26"/>
  <c r="K94" i="26"/>
  <c r="J94" i="26"/>
  <c r="I94" i="26"/>
  <c r="H94" i="26"/>
  <c r="K93" i="26"/>
  <c r="K92" i="26" s="1"/>
  <c r="J93" i="26"/>
  <c r="I93" i="26"/>
  <c r="K25" i="26"/>
  <c r="K21" i="26" s="1"/>
  <c r="I25" i="26"/>
  <c r="I21" i="26" s="1"/>
  <c r="H22" i="26"/>
  <c r="K28" i="26"/>
  <c r="J28" i="26"/>
  <c r="I28" i="26"/>
  <c r="K27" i="26"/>
  <c r="K23" i="26" s="1"/>
  <c r="K19" i="26" s="1"/>
  <c r="J27" i="26"/>
  <c r="J23" i="26" s="1"/>
  <c r="J19" i="26" s="1"/>
  <c r="I27" i="26"/>
  <c r="I23" i="26" s="1"/>
  <c r="I19" i="26" s="1"/>
  <c r="K26" i="26"/>
  <c r="K22" i="26" s="1"/>
  <c r="K18" i="26" s="1"/>
  <c r="J26" i="26"/>
  <c r="J22" i="26" s="1"/>
  <c r="J18" i="26" s="1"/>
  <c r="I26" i="26"/>
  <c r="I22" i="26" s="1"/>
  <c r="I18" i="26" s="1"/>
  <c r="J25" i="26"/>
  <c r="J21" i="26" s="1"/>
  <c r="K67" i="26"/>
  <c r="J67" i="26"/>
  <c r="I67" i="26"/>
  <c r="H67" i="26"/>
  <c r="K66" i="26"/>
  <c r="J66" i="26"/>
  <c r="I66" i="26"/>
  <c r="H66" i="26"/>
  <c r="K65" i="26"/>
  <c r="J65" i="26"/>
  <c r="I65" i="26"/>
  <c r="I64" i="26" s="1"/>
  <c r="J68" i="26"/>
  <c r="I68" i="26"/>
  <c r="H60" i="26"/>
  <c r="J55" i="26"/>
  <c r="J51" i="26" s="1"/>
  <c r="I55" i="26"/>
  <c r="K60" i="26"/>
  <c r="J60" i="26"/>
  <c r="I60" i="26"/>
  <c r="K51" i="26"/>
  <c r="I51" i="26"/>
  <c r="K50" i="26"/>
  <c r="K46" i="26" s="1"/>
  <c r="J50" i="26"/>
  <c r="J46" i="26" s="1"/>
  <c r="I50" i="26"/>
  <c r="I46" i="26" s="1"/>
  <c r="K49" i="26"/>
  <c r="K45" i="26" s="1"/>
  <c r="I49" i="26"/>
  <c r="K361" i="26"/>
  <c r="J361" i="26"/>
  <c r="I361" i="26"/>
  <c r="H340" i="26"/>
  <c r="H370" i="26"/>
  <c r="K377" i="26"/>
  <c r="J377" i="26"/>
  <c r="I377" i="26"/>
  <c r="H377" i="26"/>
  <c r="K376" i="26"/>
  <c r="J376" i="26"/>
  <c r="I376" i="26"/>
  <c r="H376" i="26"/>
  <c r="K375" i="26"/>
  <c r="J375" i="26"/>
  <c r="I375" i="26"/>
  <c r="H375" i="26"/>
  <c r="K374" i="26"/>
  <c r="K373" i="26" s="1"/>
  <c r="J374" i="26"/>
  <c r="J373" i="26" s="1"/>
  <c r="I374" i="26"/>
  <c r="I373" i="26" s="1"/>
  <c r="K372" i="26"/>
  <c r="J372" i="26"/>
  <c r="I372" i="26"/>
  <c r="H372" i="26"/>
  <c r="K371" i="26"/>
  <c r="J371" i="26"/>
  <c r="I371" i="26"/>
  <c r="H371" i="26"/>
  <c r="N371" i="26" s="1"/>
  <c r="K370" i="26"/>
  <c r="K369" i="26" s="1"/>
  <c r="J370" i="26"/>
  <c r="J369" i="26" s="1"/>
  <c r="I370" i="26"/>
  <c r="H386" i="26"/>
  <c r="H420" i="26"/>
  <c r="H419" i="26"/>
  <c r="L442" i="26"/>
  <c r="M442" i="26"/>
  <c r="N442" i="26"/>
  <c r="O442" i="26"/>
  <c r="K340" i="26"/>
  <c r="J340" i="26"/>
  <c r="M340" i="26" s="1"/>
  <c r="I340" i="26"/>
  <c r="K336" i="26"/>
  <c r="J336" i="26"/>
  <c r="I336" i="26"/>
  <c r="K331" i="26"/>
  <c r="J331" i="26"/>
  <c r="I331" i="26"/>
  <c r="H331" i="26"/>
  <c r="K330" i="26"/>
  <c r="J330" i="26"/>
  <c r="I330" i="26"/>
  <c r="K329" i="26"/>
  <c r="J329" i="26"/>
  <c r="K389" i="26"/>
  <c r="J389" i="26"/>
  <c r="I389" i="26"/>
  <c r="H389" i="26"/>
  <c r="K388" i="26"/>
  <c r="K384" i="26" s="1"/>
  <c r="J388" i="26"/>
  <c r="I388" i="26"/>
  <c r="I384" i="26" s="1"/>
  <c r="H388" i="26"/>
  <c r="K387" i="26"/>
  <c r="K383" i="26" s="1"/>
  <c r="J387" i="26"/>
  <c r="I387" i="26"/>
  <c r="I383" i="26" s="1"/>
  <c r="H387" i="26"/>
  <c r="K386" i="26"/>
  <c r="N386" i="26" s="1"/>
  <c r="J386" i="26"/>
  <c r="I386" i="26"/>
  <c r="I385" i="26" s="1"/>
  <c r="J385" i="26"/>
  <c r="H385" i="26"/>
  <c r="J384" i="26"/>
  <c r="H384" i="26"/>
  <c r="J383" i="26"/>
  <c r="H383" i="26"/>
  <c r="J382" i="26"/>
  <c r="H382" i="26"/>
  <c r="H381" i="26" s="1"/>
  <c r="J381" i="26"/>
  <c r="H446" i="26"/>
  <c r="H394" i="26" s="1"/>
  <c r="O466" i="26"/>
  <c r="N466" i="26"/>
  <c r="M466" i="26"/>
  <c r="L466" i="26"/>
  <c r="N450" i="26"/>
  <c r="M450" i="26"/>
  <c r="L450" i="26"/>
  <c r="O438" i="26"/>
  <c r="N438" i="26"/>
  <c r="L438" i="26"/>
  <c r="O422" i="26"/>
  <c r="N422" i="26"/>
  <c r="M422" i="26"/>
  <c r="L422" i="26"/>
  <c r="N418" i="26"/>
  <c r="L418" i="26"/>
  <c r="N402" i="26"/>
  <c r="O392" i="26"/>
  <c r="N392" i="26"/>
  <c r="M392" i="26"/>
  <c r="L392" i="26"/>
  <c r="O391" i="26"/>
  <c r="N391" i="26"/>
  <c r="M391" i="26"/>
  <c r="L391" i="26"/>
  <c r="O390" i="26"/>
  <c r="N390" i="26"/>
  <c r="M390" i="26"/>
  <c r="L390" i="26"/>
  <c r="O389" i="26"/>
  <c r="M389" i="26"/>
  <c r="O388" i="26"/>
  <c r="M388" i="26"/>
  <c r="O387" i="26"/>
  <c r="M387" i="26"/>
  <c r="O386" i="26"/>
  <c r="O380" i="26"/>
  <c r="N380" i="26"/>
  <c r="M380" i="26"/>
  <c r="L380" i="26"/>
  <c r="O379" i="26"/>
  <c r="N379" i="26"/>
  <c r="M379" i="26"/>
  <c r="L379" i="26"/>
  <c r="O378" i="26"/>
  <c r="N378" i="26"/>
  <c r="M378" i="26"/>
  <c r="L378" i="26"/>
  <c r="O377" i="26"/>
  <c r="M377" i="26"/>
  <c r="L377" i="26"/>
  <c r="O376" i="26"/>
  <c r="N376" i="26"/>
  <c r="M376" i="26"/>
  <c r="L376" i="26"/>
  <c r="O375" i="26"/>
  <c r="N375" i="26"/>
  <c r="M375" i="26"/>
  <c r="L375" i="26"/>
  <c r="O374" i="26"/>
  <c r="M374" i="26"/>
  <c r="L374" i="26"/>
  <c r="O372" i="26"/>
  <c r="N372" i="26"/>
  <c r="M372" i="26"/>
  <c r="L372" i="26"/>
  <c r="M371" i="26"/>
  <c r="L371" i="26"/>
  <c r="O364" i="26"/>
  <c r="N364" i="26"/>
  <c r="M364" i="26"/>
  <c r="L364" i="26"/>
  <c r="O363" i="26"/>
  <c r="N363" i="26"/>
  <c r="M363" i="26"/>
  <c r="L363" i="26"/>
  <c r="O362" i="26"/>
  <c r="N362" i="26"/>
  <c r="M362" i="26"/>
  <c r="L362" i="26"/>
  <c r="O361" i="26"/>
  <c r="M361" i="26"/>
  <c r="L361" i="26"/>
  <c r="O343" i="26"/>
  <c r="N343" i="26"/>
  <c r="M343" i="26"/>
  <c r="L343" i="26"/>
  <c r="O342" i="26"/>
  <c r="N342" i="26"/>
  <c r="M342" i="26"/>
  <c r="L342" i="26"/>
  <c r="O341" i="26"/>
  <c r="N341" i="26"/>
  <c r="M341" i="26"/>
  <c r="L341" i="26"/>
  <c r="O339" i="26"/>
  <c r="M339" i="26"/>
  <c r="O338" i="26"/>
  <c r="M338" i="26"/>
  <c r="M337" i="26"/>
  <c r="O335" i="26"/>
  <c r="M335" i="26"/>
  <c r="O334" i="26"/>
  <c r="M334" i="26"/>
  <c r="O327" i="26"/>
  <c r="N327" i="26"/>
  <c r="M327" i="26"/>
  <c r="L327" i="26"/>
  <c r="O326" i="26"/>
  <c r="N326" i="26"/>
  <c r="M326" i="26"/>
  <c r="L326" i="26"/>
  <c r="O325" i="26"/>
  <c r="N325" i="26"/>
  <c r="M325" i="26"/>
  <c r="L325" i="26"/>
  <c r="O324" i="26"/>
  <c r="N324" i="26"/>
  <c r="M324" i="26"/>
  <c r="L324" i="26"/>
  <c r="O311" i="26"/>
  <c r="N311" i="26"/>
  <c r="M311" i="26"/>
  <c r="L311" i="26"/>
  <c r="O310" i="26"/>
  <c r="N310" i="26"/>
  <c r="M310" i="26"/>
  <c r="L310" i="26"/>
  <c r="O309" i="26"/>
  <c r="N309" i="26"/>
  <c r="M309" i="26"/>
  <c r="L309" i="26"/>
  <c r="O308" i="26"/>
  <c r="N308" i="26"/>
  <c r="M308" i="26"/>
  <c r="L308" i="26"/>
  <c r="O307" i="26"/>
  <c r="N307" i="26"/>
  <c r="M307" i="26"/>
  <c r="L307" i="26"/>
  <c r="O306" i="26"/>
  <c r="N306" i="26"/>
  <c r="M306" i="26"/>
  <c r="L306" i="26"/>
  <c r="O305" i="26"/>
  <c r="N305" i="26"/>
  <c r="M305" i="26"/>
  <c r="L305" i="26"/>
  <c r="O304" i="26"/>
  <c r="N304" i="26"/>
  <c r="M304" i="26"/>
  <c r="L304" i="26"/>
  <c r="O303" i="26"/>
  <c r="N303" i="26"/>
  <c r="M303" i="26"/>
  <c r="L303" i="26"/>
  <c r="O302" i="26"/>
  <c r="N302" i="26"/>
  <c r="M302" i="26"/>
  <c r="L302" i="26"/>
  <c r="O301" i="26"/>
  <c r="N301" i="26"/>
  <c r="M301" i="26"/>
  <c r="L301" i="26"/>
  <c r="O300" i="26"/>
  <c r="N300" i="26"/>
  <c r="M300" i="26"/>
  <c r="L300" i="26"/>
  <c r="O299" i="26"/>
  <c r="N299" i="26"/>
  <c r="M299" i="26"/>
  <c r="L299" i="26"/>
  <c r="O298" i="26"/>
  <c r="N298" i="26"/>
  <c r="M298" i="26"/>
  <c r="L298" i="26"/>
  <c r="O297" i="26"/>
  <c r="N297" i="26"/>
  <c r="M297" i="26"/>
  <c r="L297" i="26"/>
  <c r="O296" i="26"/>
  <c r="N296" i="26"/>
  <c r="M296" i="26"/>
  <c r="L296" i="26"/>
  <c r="O295" i="26"/>
  <c r="N295" i="26"/>
  <c r="M295" i="26"/>
  <c r="L295" i="26"/>
  <c r="O294" i="26"/>
  <c r="N294" i="26"/>
  <c r="M294" i="26"/>
  <c r="L294" i="26"/>
  <c r="O293" i="26"/>
  <c r="N293" i="26"/>
  <c r="M293" i="26"/>
  <c r="L293" i="26"/>
  <c r="O292" i="26"/>
  <c r="N292" i="26"/>
  <c r="M292" i="26"/>
  <c r="L292" i="26"/>
  <c r="O291" i="26"/>
  <c r="N291" i="26"/>
  <c r="M291" i="26"/>
  <c r="L291" i="26"/>
  <c r="O290" i="26"/>
  <c r="N290" i="26"/>
  <c r="M290" i="26"/>
  <c r="L290" i="26"/>
  <c r="O289" i="26"/>
  <c r="N289" i="26"/>
  <c r="M289" i="26"/>
  <c r="L289" i="26"/>
  <c r="O288" i="26"/>
  <c r="N288" i="26"/>
  <c r="M288" i="26"/>
  <c r="L288" i="26"/>
  <c r="O287" i="26"/>
  <c r="N287" i="26"/>
  <c r="M287" i="26"/>
  <c r="L287" i="26"/>
  <c r="O286" i="26"/>
  <c r="N286" i="26"/>
  <c r="M286" i="26"/>
  <c r="L286" i="26"/>
  <c r="O285" i="26"/>
  <c r="N285" i="26"/>
  <c r="M285" i="26"/>
  <c r="L285" i="26"/>
  <c r="O284" i="26"/>
  <c r="N284" i="26"/>
  <c r="M284" i="26"/>
  <c r="L284" i="26"/>
  <c r="O283" i="26"/>
  <c r="N283" i="26"/>
  <c r="M283" i="26"/>
  <c r="L283" i="26"/>
  <c r="O282" i="26"/>
  <c r="N282" i="26"/>
  <c r="M282" i="26"/>
  <c r="L282" i="26"/>
  <c r="O281" i="26"/>
  <c r="N281" i="26"/>
  <c r="M281" i="26"/>
  <c r="L281" i="26"/>
  <c r="O280" i="26"/>
  <c r="N280" i="26"/>
  <c r="M280" i="26"/>
  <c r="L280" i="26"/>
  <c r="O279" i="26"/>
  <c r="N279" i="26"/>
  <c r="M279" i="26"/>
  <c r="L279" i="26"/>
  <c r="O278" i="26"/>
  <c r="N278" i="26"/>
  <c r="M278" i="26"/>
  <c r="L278" i="26"/>
  <c r="O277" i="26"/>
  <c r="N277" i="26"/>
  <c r="M277" i="26"/>
  <c r="L277" i="26"/>
  <c r="O276" i="26"/>
  <c r="N276" i="26"/>
  <c r="M276" i="26"/>
  <c r="L276" i="26"/>
  <c r="O275" i="26"/>
  <c r="N275" i="26"/>
  <c r="M275" i="26"/>
  <c r="L275" i="26"/>
  <c r="O274" i="26"/>
  <c r="N274" i="26"/>
  <c r="M274" i="26"/>
  <c r="L274" i="26"/>
  <c r="O273" i="26"/>
  <c r="N273" i="26"/>
  <c r="M273" i="26"/>
  <c r="L273" i="26"/>
  <c r="O272" i="26"/>
  <c r="N272" i="26"/>
  <c r="M272" i="26"/>
  <c r="L272" i="26"/>
  <c r="O271" i="26"/>
  <c r="N271" i="26"/>
  <c r="M271" i="26"/>
  <c r="L271" i="26"/>
  <c r="O270" i="26"/>
  <c r="N270" i="26"/>
  <c r="M270" i="26"/>
  <c r="L270" i="26"/>
  <c r="O269" i="26"/>
  <c r="N269" i="26"/>
  <c r="M269" i="26"/>
  <c r="L269" i="26"/>
  <c r="O268" i="26"/>
  <c r="N268" i="26"/>
  <c r="M268" i="26"/>
  <c r="L268" i="26"/>
  <c r="O267" i="26"/>
  <c r="N267" i="26"/>
  <c r="M267" i="26"/>
  <c r="L267" i="26"/>
  <c r="O266" i="26"/>
  <c r="N266" i="26"/>
  <c r="M266" i="26"/>
  <c r="L266" i="26"/>
  <c r="O265" i="26"/>
  <c r="N265" i="26"/>
  <c r="M265" i="26"/>
  <c r="L265" i="26"/>
  <c r="O264" i="26"/>
  <c r="N264" i="26"/>
  <c r="M264" i="26"/>
  <c r="L264" i="26"/>
  <c r="O263" i="26"/>
  <c r="N263" i="26"/>
  <c r="M263" i="26"/>
  <c r="L263" i="26"/>
  <c r="O262" i="26"/>
  <c r="N262" i="26"/>
  <c r="M262" i="26"/>
  <c r="L262" i="26"/>
  <c r="O261" i="26"/>
  <c r="N261" i="26"/>
  <c r="M261" i="26"/>
  <c r="L261" i="26"/>
  <c r="O260" i="26"/>
  <c r="N260" i="26"/>
  <c r="M260" i="26"/>
  <c r="L260" i="26"/>
  <c r="O259" i="26"/>
  <c r="M259" i="26"/>
  <c r="O258" i="26"/>
  <c r="N258" i="26"/>
  <c r="M258" i="26"/>
  <c r="L258" i="26"/>
  <c r="O257" i="26"/>
  <c r="N257" i="26"/>
  <c r="M257" i="26"/>
  <c r="L257" i="26"/>
  <c r="O251" i="26"/>
  <c r="N251" i="26"/>
  <c r="M251" i="26"/>
  <c r="L251" i="26"/>
  <c r="O250" i="26"/>
  <c r="N250" i="26"/>
  <c r="M250" i="26"/>
  <c r="L250" i="26"/>
  <c r="O249" i="26"/>
  <c r="N249" i="26"/>
  <c r="M249" i="26"/>
  <c r="L249" i="26"/>
  <c r="O248" i="26"/>
  <c r="N248" i="26"/>
  <c r="M248" i="26"/>
  <c r="L248" i="26"/>
  <c r="O155" i="26"/>
  <c r="N155" i="26"/>
  <c r="M155" i="26"/>
  <c r="L155" i="26"/>
  <c r="O154" i="26"/>
  <c r="N154" i="26"/>
  <c r="M154" i="26"/>
  <c r="L154" i="26"/>
  <c r="O153" i="26"/>
  <c r="N153" i="26"/>
  <c r="M153" i="26"/>
  <c r="L153" i="26"/>
  <c r="O152" i="26"/>
  <c r="N152" i="26"/>
  <c r="M152" i="26"/>
  <c r="L152" i="26"/>
  <c r="O151" i="26"/>
  <c r="N151" i="26"/>
  <c r="M151" i="26"/>
  <c r="L151" i="26"/>
  <c r="O150" i="26"/>
  <c r="N150" i="26"/>
  <c r="M150" i="26"/>
  <c r="L150" i="26"/>
  <c r="O149" i="26"/>
  <c r="N149" i="26"/>
  <c r="M149" i="26"/>
  <c r="L149" i="26"/>
  <c r="O148" i="26"/>
  <c r="N148" i="26"/>
  <c r="M148" i="26"/>
  <c r="L148" i="26"/>
  <c r="O147" i="26"/>
  <c r="M147" i="26"/>
  <c r="O146" i="26"/>
  <c r="M146" i="26"/>
  <c r="L146" i="26"/>
  <c r="O145" i="26"/>
  <c r="N145" i="26"/>
  <c r="M145" i="26"/>
  <c r="O131" i="26"/>
  <c r="N131" i="26"/>
  <c r="M131" i="26"/>
  <c r="L131" i="26"/>
  <c r="O130" i="26"/>
  <c r="N130" i="26"/>
  <c r="M130" i="26"/>
  <c r="L130" i="26"/>
  <c r="O129" i="26"/>
  <c r="N129" i="26"/>
  <c r="M129" i="26"/>
  <c r="L129" i="26"/>
  <c r="O128" i="26"/>
  <c r="N128" i="26"/>
  <c r="M128" i="26"/>
  <c r="L128" i="26"/>
  <c r="O127" i="26"/>
  <c r="N127" i="26"/>
  <c r="M127" i="26"/>
  <c r="L127" i="26"/>
  <c r="O126" i="26"/>
  <c r="N126" i="26"/>
  <c r="M126" i="26"/>
  <c r="L126" i="26"/>
  <c r="O125" i="26"/>
  <c r="N125" i="26"/>
  <c r="M125" i="26"/>
  <c r="L125" i="26"/>
  <c r="O124" i="26"/>
  <c r="N124" i="26"/>
  <c r="M124" i="26"/>
  <c r="L124" i="26"/>
  <c r="O123" i="26"/>
  <c r="N123" i="26"/>
  <c r="M123" i="26"/>
  <c r="L123" i="26"/>
  <c r="O122" i="26"/>
  <c r="N122" i="26"/>
  <c r="M122" i="26"/>
  <c r="L122" i="26"/>
  <c r="O115" i="26"/>
  <c r="N115" i="26"/>
  <c r="M115" i="26"/>
  <c r="L115" i="26"/>
  <c r="O114" i="26"/>
  <c r="N114" i="26"/>
  <c r="M114" i="26"/>
  <c r="L114" i="26"/>
  <c r="O113" i="26"/>
  <c r="N113" i="26"/>
  <c r="M113" i="26"/>
  <c r="L113" i="26"/>
  <c r="O112" i="26"/>
  <c r="N112" i="26"/>
  <c r="M112" i="26"/>
  <c r="L112" i="26"/>
  <c r="O111" i="26"/>
  <c r="N111" i="26"/>
  <c r="M111" i="26"/>
  <c r="L111" i="26"/>
  <c r="O110" i="26"/>
  <c r="N110" i="26"/>
  <c r="M110" i="26"/>
  <c r="L110" i="26"/>
  <c r="O109" i="26"/>
  <c r="N109" i="26"/>
  <c r="M109" i="26"/>
  <c r="L109" i="26"/>
  <c r="M108" i="26"/>
  <c r="M107" i="26"/>
  <c r="M106" i="26"/>
  <c r="O103" i="26"/>
  <c r="N103" i="26"/>
  <c r="M103" i="26"/>
  <c r="L103" i="26"/>
  <c r="O102" i="26"/>
  <c r="N102" i="26"/>
  <c r="M102" i="26"/>
  <c r="L102" i="26"/>
  <c r="O101" i="26"/>
  <c r="N101" i="26"/>
  <c r="M101" i="26"/>
  <c r="L101" i="26"/>
  <c r="O100" i="26"/>
  <c r="N100" i="26"/>
  <c r="M100" i="26"/>
  <c r="L100" i="26"/>
  <c r="O99" i="26"/>
  <c r="N99" i="26"/>
  <c r="M99" i="26"/>
  <c r="L99" i="26"/>
  <c r="O98" i="26"/>
  <c r="N98" i="26"/>
  <c r="M98" i="26"/>
  <c r="L98" i="26"/>
  <c r="O97" i="26"/>
  <c r="N97" i="26"/>
  <c r="M97" i="26"/>
  <c r="L97" i="26"/>
  <c r="O96" i="26"/>
  <c r="N96" i="26"/>
  <c r="M96" i="26"/>
  <c r="L96" i="26"/>
  <c r="O95" i="26"/>
  <c r="N95" i="26"/>
  <c r="M95" i="26"/>
  <c r="L95" i="26"/>
  <c r="O94" i="26"/>
  <c r="N94" i="26"/>
  <c r="M94" i="26"/>
  <c r="L94" i="26"/>
  <c r="O71" i="26"/>
  <c r="N71" i="26"/>
  <c r="M71" i="26"/>
  <c r="L71" i="26"/>
  <c r="O70" i="26"/>
  <c r="N70" i="26"/>
  <c r="M70" i="26"/>
  <c r="L70" i="26"/>
  <c r="O69" i="26"/>
  <c r="N69" i="26"/>
  <c r="M69" i="26"/>
  <c r="L69" i="26"/>
  <c r="O63" i="26"/>
  <c r="N63" i="26"/>
  <c r="M63" i="26"/>
  <c r="L63" i="26"/>
  <c r="O62" i="26"/>
  <c r="N62" i="26"/>
  <c r="M62" i="26"/>
  <c r="L62" i="26"/>
  <c r="O61" i="26"/>
  <c r="N61" i="26"/>
  <c r="M61" i="26"/>
  <c r="L61" i="26"/>
  <c r="O60" i="26"/>
  <c r="N60" i="26"/>
  <c r="O55" i="26"/>
  <c r="M55" i="26"/>
  <c r="L54" i="26"/>
  <c r="O53" i="26"/>
  <c r="N53" i="26"/>
  <c r="M53" i="26"/>
  <c r="L53" i="26"/>
  <c r="O31" i="26"/>
  <c r="N31" i="26"/>
  <c r="M31" i="26"/>
  <c r="L31" i="26"/>
  <c r="O30" i="26"/>
  <c r="N30" i="26"/>
  <c r="M30" i="26"/>
  <c r="L30" i="26"/>
  <c r="O29" i="26"/>
  <c r="N29" i="26"/>
  <c r="M29" i="26"/>
  <c r="L29" i="26"/>
  <c r="O28" i="26"/>
  <c r="N28" i="26"/>
  <c r="M28" i="26"/>
  <c r="L28" i="26"/>
  <c r="M26" i="26"/>
  <c r="O488" i="26"/>
  <c r="N488" i="26"/>
  <c r="M488" i="26"/>
  <c r="L488" i="26"/>
  <c r="O487" i="26"/>
  <c r="N487" i="26"/>
  <c r="M487" i="26"/>
  <c r="L487" i="26"/>
  <c r="O486" i="26"/>
  <c r="N486" i="26"/>
  <c r="M486" i="26"/>
  <c r="L486" i="26"/>
  <c r="O492" i="26"/>
  <c r="N492" i="26"/>
  <c r="M492" i="26"/>
  <c r="L492" i="26"/>
  <c r="O491" i="26"/>
  <c r="N491" i="26"/>
  <c r="M491" i="26"/>
  <c r="L491" i="26"/>
  <c r="O490" i="26"/>
  <c r="N490" i="26"/>
  <c r="M490" i="26"/>
  <c r="L490" i="26"/>
  <c r="O504" i="26"/>
  <c r="N504" i="26"/>
  <c r="M504" i="26"/>
  <c r="L504" i="26"/>
  <c r="O503" i="26"/>
  <c r="N503" i="26"/>
  <c r="M503" i="26"/>
  <c r="L503" i="26"/>
  <c r="O502" i="26"/>
  <c r="N502" i="26"/>
  <c r="M502" i="26"/>
  <c r="L502" i="26"/>
  <c r="K480" i="26"/>
  <c r="I480" i="26"/>
  <c r="H480" i="26"/>
  <c r="K479" i="26"/>
  <c r="I479" i="26"/>
  <c r="H479" i="26"/>
  <c r="K478" i="26"/>
  <c r="J478" i="26"/>
  <c r="J480" i="26"/>
  <c r="J479" i="26"/>
  <c r="K500" i="26"/>
  <c r="K499" i="26"/>
  <c r="K495" i="26" s="1"/>
  <c r="K498" i="26"/>
  <c r="J500" i="26"/>
  <c r="J499" i="26"/>
  <c r="J498" i="26"/>
  <c r="J494" i="26" s="1"/>
  <c r="I500" i="26"/>
  <c r="I496" i="26" s="1"/>
  <c r="I499" i="26"/>
  <c r="I495" i="26" s="1"/>
  <c r="I498" i="26"/>
  <c r="H500" i="26"/>
  <c r="H496" i="26" s="1"/>
  <c r="H499" i="26"/>
  <c r="H495" i="26" s="1"/>
  <c r="H498" i="26"/>
  <c r="H494" i="26" s="1"/>
  <c r="O501" i="26"/>
  <c r="N505" i="26"/>
  <c r="O508" i="26"/>
  <c r="N508" i="26"/>
  <c r="M508" i="26"/>
  <c r="L508" i="26"/>
  <c r="O507" i="26"/>
  <c r="N507" i="26"/>
  <c r="M507" i="26"/>
  <c r="L507" i="26"/>
  <c r="O506" i="26"/>
  <c r="N506" i="26"/>
  <c r="M506" i="26"/>
  <c r="L506" i="26"/>
  <c r="I45" i="26" l="1"/>
  <c r="J139" i="26"/>
  <c r="J135" i="26" s="1"/>
  <c r="L135" i="26" s="1"/>
  <c r="O371" i="26"/>
  <c r="H333" i="26"/>
  <c r="H329" i="26" s="1"/>
  <c r="H13" i="26" s="1"/>
  <c r="H357" i="26"/>
  <c r="M358" i="26"/>
  <c r="L358" i="26"/>
  <c r="O358" i="26"/>
  <c r="N358" i="26"/>
  <c r="O108" i="26"/>
  <c r="M381" i="26"/>
  <c r="M382" i="26"/>
  <c r="M383" i="26"/>
  <c r="M384" i="26"/>
  <c r="M385" i="26"/>
  <c r="O383" i="26"/>
  <c r="O384" i="26"/>
  <c r="M386" i="26"/>
  <c r="N361" i="26"/>
  <c r="H68" i="26"/>
  <c r="I382" i="26"/>
  <c r="I381" i="26" s="1"/>
  <c r="K382" i="26"/>
  <c r="K385" i="26"/>
  <c r="O385" i="26" s="1"/>
  <c r="L386" i="26"/>
  <c r="N377" i="26"/>
  <c r="N331" i="26"/>
  <c r="H417" i="26"/>
  <c r="I120" i="26"/>
  <c r="M331" i="26"/>
  <c r="O331" i="26"/>
  <c r="N374" i="26"/>
  <c r="O340" i="26"/>
  <c r="H120" i="26"/>
  <c r="L121" i="26"/>
  <c r="O121" i="26"/>
  <c r="M121" i="26"/>
  <c r="N121" i="26"/>
  <c r="O66" i="26"/>
  <c r="M66" i="26"/>
  <c r="N66" i="26"/>
  <c r="L66" i="26"/>
  <c r="K64" i="26"/>
  <c r="O65" i="26"/>
  <c r="N65" i="26"/>
  <c r="J64" i="26"/>
  <c r="M65" i="26"/>
  <c r="L65" i="26"/>
  <c r="L331" i="26"/>
  <c r="I90" i="26"/>
  <c r="K90" i="26"/>
  <c r="I91" i="26"/>
  <c r="K91" i="26"/>
  <c r="N106" i="26"/>
  <c r="N107" i="26"/>
  <c r="N108" i="26"/>
  <c r="K48" i="26"/>
  <c r="I369" i="26"/>
  <c r="H373" i="26"/>
  <c r="O373" i="26" s="1"/>
  <c r="H64" i="26"/>
  <c r="N67" i="26"/>
  <c r="L67" i="26"/>
  <c r="O67" i="26"/>
  <c r="M67" i="26"/>
  <c r="L60" i="26"/>
  <c r="K52" i="26"/>
  <c r="L106" i="26"/>
  <c r="L107" i="26"/>
  <c r="L108" i="26"/>
  <c r="N54" i="26"/>
  <c r="H90" i="26"/>
  <c r="J90" i="26"/>
  <c r="H91" i="26"/>
  <c r="J91" i="26"/>
  <c r="L91" i="26" s="1"/>
  <c r="O26" i="26"/>
  <c r="M54" i="26"/>
  <c r="O54" i="26"/>
  <c r="J446" i="26"/>
  <c r="M446" i="26" s="1"/>
  <c r="K401" i="26"/>
  <c r="M438" i="26"/>
  <c r="H478" i="26"/>
  <c r="H477" i="26" s="1"/>
  <c r="I366" i="26"/>
  <c r="K366" i="26"/>
  <c r="I367" i="26"/>
  <c r="K367" i="26"/>
  <c r="I368" i="26"/>
  <c r="K368" i="26"/>
  <c r="N368" i="26" s="1"/>
  <c r="H367" i="26"/>
  <c r="J367" i="26"/>
  <c r="H368" i="26"/>
  <c r="J368" i="26"/>
  <c r="I497" i="26"/>
  <c r="K497" i="26"/>
  <c r="O500" i="26"/>
  <c r="I478" i="26"/>
  <c r="I477" i="26" s="1"/>
  <c r="J477" i="26"/>
  <c r="J332" i="26"/>
  <c r="J366" i="26"/>
  <c r="K477" i="26"/>
  <c r="K138" i="26"/>
  <c r="K134" i="26" s="1"/>
  <c r="K14" i="26" s="1"/>
  <c r="I89" i="26"/>
  <c r="M60" i="26"/>
  <c r="N50" i="26"/>
  <c r="L50" i="26"/>
  <c r="O50" i="26"/>
  <c r="M50" i="26"/>
  <c r="H52" i="26"/>
  <c r="K89" i="26"/>
  <c r="K104" i="26"/>
  <c r="I394" i="26"/>
  <c r="O418" i="26"/>
  <c r="O402" i="26"/>
  <c r="K328" i="26"/>
  <c r="J328" i="26"/>
  <c r="N330" i="26"/>
  <c r="L330" i="26"/>
  <c r="O330" i="26"/>
  <c r="M330" i="26"/>
  <c r="I328" i="26"/>
  <c r="K332" i="26"/>
  <c r="I332" i="26"/>
  <c r="O337" i="26"/>
  <c r="H336" i="26"/>
  <c r="L336" i="26" s="1"/>
  <c r="J252" i="26"/>
  <c r="H18" i="26"/>
  <c r="N22" i="26"/>
  <c r="L22" i="26"/>
  <c r="O22" i="26"/>
  <c r="M22" i="26"/>
  <c r="N135" i="26"/>
  <c r="O135" i="26"/>
  <c r="N255" i="26"/>
  <c r="L255" i="26"/>
  <c r="O255" i="26"/>
  <c r="M255" i="26"/>
  <c r="K140" i="26"/>
  <c r="L26" i="26"/>
  <c r="N26" i="26"/>
  <c r="L55" i="26"/>
  <c r="N55" i="26"/>
  <c r="L145" i="26"/>
  <c r="N146" i="26"/>
  <c r="L147" i="26"/>
  <c r="N147" i="26"/>
  <c r="L259" i="26"/>
  <c r="N259" i="26"/>
  <c r="H51" i="26"/>
  <c r="I144" i="26"/>
  <c r="K144" i="26"/>
  <c r="I256" i="26"/>
  <c r="J256" i="26"/>
  <c r="N254" i="26"/>
  <c r="L254" i="26"/>
  <c r="O254" i="26"/>
  <c r="M254" i="26"/>
  <c r="J137" i="26"/>
  <c r="J136" i="26" s="1"/>
  <c r="I253" i="26"/>
  <c r="H256" i="26"/>
  <c r="N256" i="26" s="1"/>
  <c r="O142" i="26"/>
  <c r="M142" i="26"/>
  <c r="N142" i="26"/>
  <c r="L142" i="26"/>
  <c r="J140" i="26"/>
  <c r="J89" i="26"/>
  <c r="J92" i="26"/>
  <c r="I92" i="26"/>
  <c r="J52" i="26"/>
  <c r="I52" i="26"/>
  <c r="J49" i="26"/>
  <c r="I48" i="26"/>
  <c r="N49" i="26"/>
  <c r="O49" i="26"/>
  <c r="J17" i="26"/>
  <c r="J16" i="26" s="1"/>
  <c r="J20" i="26"/>
  <c r="K17" i="26"/>
  <c r="K20" i="26"/>
  <c r="K24" i="26"/>
  <c r="J24" i="26"/>
  <c r="I17" i="26"/>
  <c r="I20" i="26"/>
  <c r="I24" i="26"/>
  <c r="O141" i="26"/>
  <c r="M141" i="26"/>
  <c r="N141" i="26"/>
  <c r="L141" i="26"/>
  <c r="O256" i="26"/>
  <c r="K252" i="26"/>
  <c r="K137" i="26"/>
  <c r="O253" i="26"/>
  <c r="M253" i="26"/>
  <c r="H252" i="26"/>
  <c r="N253" i="26"/>
  <c r="L253" i="26"/>
  <c r="O143" i="26"/>
  <c r="M143" i="26"/>
  <c r="H140" i="26"/>
  <c r="N143" i="26"/>
  <c r="L143" i="26"/>
  <c r="H144" i="26"/>
  <c r="H92" i="26"/>
  <c r="O93" i="26"/>
  <c r="M93" i="26"/>
  <c r="N93" i="26"/>
  <c r="L93" i="26"/>
  <c r="N105" i="26"/>
  <c r="L105" i="26"/>
  <c r="H89" i="26"/>
  <c r="H104" i="26"/>
  <c r="O105" i="26"/>
  <c r="M105" i="26"/>
  <c r="H21" i="26"/>
  <c r="H17" i="26" s="1"/>
  <c r="H369" i="26"/>
  <c r="N370" i="26"/>
  <c r="L370" i="26"/>
  <c r="O370" i="26"/>
  <c r="M370" i="26"/>
  <c r="H366" i="26"/>
  <c r="O480" i="26"/>
  <c r="O483" i="26"/>
  <c r="O484" i="26"/>
  <c r="K446" i="26"/>
  <c r="N446" i="26" s="1"/>
  <c r="O450" i="26"/>
  <c r="M418" i="26"/>
  <c r="M402" i="26"/>
  <c r="O403" i="26"/>
  <c r="M403" i="26"/>
  <c r="M404" i="26"/>
  <c r="L381" i="26"/>
  <c r="N382" i="26"/>
  <c r="L382" i="26"/>
  <c r="N383" i="26"/>
  <c r="L383" i="26"/>
  <c r="N384" i="26"/>
  <c r="L384" i="26"/>
  <c r="N385" i="26"/>
  <c r="L385" i="26"/>
  <c r="N387" i="26"/>
  <c r="L387" i="26"/>
  <c r="N388" i="26"/>
  <c r="L388" i="26"/>
  <c r="N389" i="26"/>
  <c r="L389" i="26"/>
  <c r="N333" i="26"/>
  <c r="N334" i="26"/>
  <c r="L334" i="26"/>
  <c r="N335" i="26"/>
  <c r="L335" i="26"/>
  <c r="N337" i="26"/>
  <c r="L337" i="26"/>
  <c r="N338" i="26"/>
  <c r="L338" i="26"/>
  <c r="N339" i="26"/>
  <c r="L339" i="26"/>
  <c r="N340" i="26"/>
  <c r="L340" i="26"/>
  <c r="N398" i="26"/>
  <c r="O398" i="26"/>
  <c r="M500" i="26"/>
  <c r="O499" i="26"/>
  <c r="J496" i="26"/>
  <c r="M496" i="26" s="1"/>
  <c r="J474" i="26"/>
  <c r="J470" i="26" s="1"/>
  <c r="M479" i="26"/>
  <c r="H476" i="26"/>
  <c r="H472" i="26" s="1"/>
  <c r="H468" i="26" s="1"/>
  <c r="H464" i="26" s="1"/>
  <c r="J476" i="26"/>
  <c r="O481" i="26"/>
  <c r="O482" i="26"/>
  <c r="N483" i="26"/>
  <c r="M483" i="26"/>
  <c r="N484" i="26"/>
  <c r="M484" i="26"/>
  <c r="O485" i="26"/>
  <c r="O489" i="26"/>
  <c r="L500" i="26"/>
  <c r="M499" i="26"/>
  <c r="K475" i="26"/>
  <c r="K471" i="26" s="1"/>
  <c r="K463" i="26" s="1"/>
  <c r="H475" i="26"/>
  <c r="H471" i="26" s="1"/>
  <c r="J472" i="26"/>
  <c r="J468" i="26" s="1"/>
  <c r="J464" i="26" s="1"/>
  <c r="O495" i="26"/>
  <c r="I475" i="26"/>
  <c r="I471" i="26" s="1"/>
  <c r="I476" i="26"/>
  <c r="I472" i="26" s="1"/>
  <c r="I494" i="26"/>
  <c r="I493" i="26" s="1"/>
  <c r="L499" i="26"/>
  <c r="N499" i="26"/>
  <c r="N500" i="26"/>
  <c r="N495" i="26"/>
  <c r="L496" i="26"/>
  <c r="L483" i="26"/>
  <c r="L484" i="26"/>
  <c r="L479" i="26"/>
  <c r="N479" i="26"/>
  <c r="L480" i="26"/>
  <c r="N480" i="26"/>
  <c r="J497" i="26"/>
  <c r="J495" i="26"/>
  <c r="K494" i="26"/>
  <c r="O494" i="26" s="1"/>
  <c r="K496" i="26"/>
  <c r="K476" i="26" s="1"/>
  <c r="O479" i="26"/>
  <c r="M480" i="26"/>
  <c r="L489" i="26"/>
  <c r="N489" i="26"/>
  <c r="M489" i="26"/>
  <c r="L485" i="26"/>
  <c r="N485" i="26"/>
  <c r="L481" i="26"/>
  <c r="N481" i="26"/>
  <c r="L482" i="26"/>
  <c r="N482" i="26"/>
  <c r="L478" i="26"/>
  <c r="N478" i="26"/>
  <c r="M485" i="26"/>
  <c r="M481" i="26"/>
  <c r="M482" i="26"/>
  <c r="M478" i="26"/>
  <c r="L501" i="26"/>
  <c r="N501" i="26"/>
  <c r="M501" i="26"/>
  <c r="M505" i="26"/>
  <c r="L498" i="26"/>
  <c r="N498" i="26"/>
  <c r="L494" i="26"/>
  <c r="N494" i="26"/>
  <c r="M498" i="26"/>
  <c r="O498" i="26"/>
  <c r="M494" i="26"/>
  <c r="O505" i="26"/>
  <c r="L505" i="26"/>
  <c r="H493" i="26"/>
  <c r="H497" i="26"/>
  <c r="L49" i="26" l="1"/>
  <c r="J45" i="26"/>
  <c r="L45" i="26" s="1"/>
  <c r="M135" i="26"/>
  <c r="O333" i="26"/>
  <c r="L333" i="26"/>
  <c r="H332" i="26"/>
  <c r="M332" i="26" s="1"/>
  <c r="M333" i="26"/>
  <c r="M357" i="26"/>
  <c r="N357" i="26"/>
  <c r="O357" i="26"/>
  <c r="L357" i="26"/>
  <c r="N367" i="26"/>
  <c r="H88" i="26"/>
  <c r="L332" i="26"/>
  <c r="H48" i="26"/>
  <c r="H47" i="26"/>
  <c r="H44" i="26" s="1"/>
  <c r="N336" i="26"/>
  <c r="M52" i="26"/>
  <c r="J365" i="26"/>
  <c r="H474" i="26"/>
  <c r="L18" i="26"/>
  <c r="M476" i="26"/>
  <c r="O46" i="26"/>
  <c r="O68" i="26"/>
  <c r="M68" i="26"/>
  <c r="N68" i="26"/>
  <c r="L68" i="26"/>
  <c r="L476" i="26"/>
  <c r="K381" i="26"/>
  <c r="O382" i="26"/>
  <c r="H473" i="26"/>
  <c r="M256" i="26"/>
  <c r="K44" i="26"/>
  <c r="N373" i="26"/>
  <c r="N90" i="26"/>
  <c r="K88" i="26"/>
  <c r="N91" i="26"/>
  <c r="N332" i="26"/>
  <c r="O120" i="26"/>
  <c r="M120" i="26"/>
  <c r="N120" i="26"/>
  <c r="L120" i="26"/>
  <c r="N46" i="26"/>
  <c r="M46" i="26"/>
  <c r="L52" i="26"/>
  <c r="L46" i="26"/>
  <c r="N52" i="26"/>
  <c r="M49" i="26"/>
  <c r="O446" i="26"/>
  <c r="K394" i="26"/>
  <c r="L446" i="26"/>
  <c r="J394" i="26"/>
  <c r="I88" i="26"/>
  <c r="I459" i="26"/>
  <c r="M464" i="26"/>
  <c r="L464" i="26"/>
  <c r="J456" i="26"/>
  <c r="J460" i="26"/>
  <c r="K459" i="26"/>
  <c r="O463" i="26"/>
  <c r="N463" i="26"/>
  <c r="H456" i="26"/>
  <c r="H460" i="26"/>
  <c r="H457" i="26" s="1"/>
  <c r="H461" i="26"/>
  <c r="M90" i="26"/>
  <c r="O90" i="26"/>
  <c r="N467" i="26"/>
  <c r="O467" i="26"/>
  <c r="I252" i="26"/>
  <c r="I137" i="26"/>
  <c r="I468" i="26"/>
  <c r="L468" i="26"/>
  <c r="M468" i="26"/>
  <c r="H465" i="26"/>
  <c r="M368" i="26"/>
  <c r="O367" i="26"/>
  <c r="L256" i="26"/>
  <c r="N18" i="26"/>
  <c r="I401" i="26"/>
  <c r="O368" i="26"/>
  <c r="M373" i="26"/>
  <c r="L373" i="26"/>
  <c r="O91" i="26"/>
  <c r="N64" i="26"/>
  <c r="L64" i="26"/>
  <c r="O64" i="26"/>
  <c r="M64" i="26"/>
  <c r="I44" i="26"/>
  <c r="O18" i="26"/>
  <c r="N144" i="26"/>
  <c r="J133" i="26"/>
  <c r="J13" i="26" s="1"/>
  <c r="L368" i="26"/>
  <c r="M367" i="26"/>
  <c r="O404" i="26"/>
  <c r="N404" i="26"/>
  <c r="N403" i="26"/>
  <c r="H401" i="26"/>
  <c r="O401" i="26" s="1"/>
  <c r="L404" i="26"/>
  <c r="L403" i="26"/>
  <c r="M91" i="26"/>
  <c r="L90" i="26"/>
  <c r="O52" i="26"/>
  <c r="M18" i="26"/>
  <c r="J88" i="26"/>
  <c r="M88" i="26" s="1"/>
  <c r="J401" i="26"/>
  <c r="L402" i="26"/>
  <c r="L367" i="26"/>
  <c r="O477" i="26"/>
  <c r="L477" i="26"/>
  <c r="N477" i="26"/>
  <c r="M477" i="26"/>
  <c r="O478" i="26"/>
  <c r="N475" i="26"/>
  <c r="K365" i="26"/>
  <c r="I365" i="26"/>
  <c r="M336" i="26"/>
  <c r="O336" i="26"/>
  <c r="O332" i="26"/>
  <c r="L329" i="26"/>
  <c r="H328" i="26"/>
  <c r="O329" i="26"/>
  <c r="M329" i="26"/>
  <c r="N329" i="26"/>
  <c r="N51" i="26"/>
  <c r="L51" i="26"/>
  <c r="O51" i="26"/>
  <c r="M51" i="26"/>
  <c r="H23" i="26"/>
  <c r="N27" i="26"/>
  <c r="L27" i="26"/>
  <c r="O27" i="26"/>
  <c r="M27" i="26"/>
  <c r="I140" i="26"/>
  <c r="O138" i="26"/>
  <c r="M138" i="26"/>
  <c r="N138" i="26"/>
  <c r="L138" i="26"/>
  <c r="K136" i="26"/>
  <c r="K133" i="26"/>
  <c r="J48" i="26"/>
  <c r="N48" i="26"/>
  <c r="L48" i="26"/>
  <c r="O48" i="26"/>
  <c r="M48" i="26"/>
  <c r="N45" i="26"/>
  <c r="O45" i="26"/>
  <c r="K16" i="26"/>
  <c r="I16" i="26"/>
  <c r="M144" i="26"/>
  <c r="L144" i="26"/>
  <c r="O137" i="26"/>
  <c r="M137" i="26"/>
  <c r="N137" i="26"/>
  <c r="L137" i="26"/>
  <c r="O252" i="26"/>
  <c r="M252" i="26"/>
  <c r="N252" i="26"/>
  <c r="L252" i="26"/>
  <c r="O144" i="26"/>
  <c r="O139" i="26"/>
  <c r="M139" i="26"/>
  <c r="H136" i="26"/>
  <c r="N139" i="26"/>
  <c r="L139" i="26"/>
  <c r="O140" i="26"/>
  <c r="M140" i="26"/>
  <c r="N140" i="26"/>
  <c r="L140" i="26"/>
  <c r="O92" i="26"/>
  <c r="M92" i="26"/>
  <c r="N92" i="26"/>
  <c r="L92" i="26"/>
  <c r="N104" i="26"/>
  <c r="L104" i="26"/>
  <c r="O104" i="26"/>
  <c r="M104" i="26"/>
  <c r="N89" i="26"/>
  <c r="L89" i="26"/>
  <c r="O89" i="26"/>
  <c r="M89" i="26"/>
  <c r="N17" i="26"/>
  <c r="L17" i="26"/>
  <c r="O17" i="26"/>
  <c r="M17" i="26"/>
  <c r="N25" i="26"/>
  <c r="L25" i="26"/>
  <c r="H24" i="26"/>
  <c r="O25" i="26"/>
  <c r="M25" i="26"/>
  <c r="N369" i="26"/>
  <c r="L369" i="26"/>
  <c r="O369" i="26"/>
  <c r="M369" i="26"/>
  <c r="N366" i="26"/>
  <c r="L366" i="26"/>
  <c r="H365" i="26"/>
  <c r="O366" i="26"/>
  <c r="M366" i="26"/>
  <c r="K472" i="26"/>
  <c r="K468" i="26" s="1"/>
  <c r="K464" i="26" s="1"/>
  <c r="O476" i="26"/>
  <c r="N476" i="26"/>
  <c r="K493" i="26"/>
  <c r="O493" i="26" s="1"/>
  <c r="O475" i="26"/>
  <c r="K474" i="26"/>
  <c r="N474" i="26" s="1"/>
  <c r="O496" i="26"/>
  <c r="N496" i="26"/>
  <c r="M495" i="26"/>
  <c r="L495" i="26"/>
  <c r="J475" i="26"/>
  <c r="O471" i="26"/>
  <c r="N471" i="26"/>
  <c r="I474" i="26"/>
  <c r="J493" i="26"/>
  <c r="M493" i="26" s="1"/>
  <c r="M472" i="26"/>
  <c r="L472" i="26"/>
  <c r="M474" i="26"/>
  <c r="H470" i="26"/>
  <c r="L474" i="26"/>
  <c r="O497" i="26"/>
  <c r="M497" i="26"/>
  <c r="N497" i="26"/>
  <c r="L497" i="26"/>
  <c r="L493" i="26"/>
  <c r="K132" i="26" l="1"/>
  <c r="K13" i="26"/>
  <c r="N88" i="26"/>
  <c r="O381" i="26"/>
  <c r="N381" i="26"/>
  <c r="O88" i="26"/>
  <c r="L88" i="26"/>
  <c r="O455" i="26"/>
  <c r="K451" i="26"/>
  <c r="N455" i="26"/>
  <c r="O459" i="26"/>
  <c r="N459" i="26"/>
  <c r="J452" i="26"/>
  <c r="L456" i="26"/>
  <c r="M456" i="26"/>
  <c r="K460" i="26"/>
  <c r="O464" i="26"/>
  <c r="K456" i="26"/>
  <c r="K453" i="26" s="1"/>
  <c r="N464" i="26"/>
  <c r="I464" i="26"/>
  <c r="H452" i="26"/>
  <c r="M452" i="26" s="1"/>
  <c r="H453" i="26"/>
  <c r="K461" i="26"/>
  <c r="M460" i="26"/>
  <c r="L460" i="26"/>
  <c r="N468" i="26"/>
  <c r="O468" i="26"/>
  <c r="H447" i="26"/>
  <c r="J448" i="26"/>
  <c r="L452" i="26"/>
  <c r="I465" i="26"/>
  <c r="K465" i="26"/>
  <c r="K447" i="26"/>
  <c r="O451" i="26"/>
  <c r="N451" i="26"/>
  <c r="I447" i="26"/>
  <c r="J132" i="26"/>
  <c r="N401" i="26"/>
  <c r="N394" i="26"/>
  <c r="O394" i="26"/>
  <c r="L401" i="26"/>
  <c r="M401" i="26"/>
  <c r="M398" i="26"/>
  <c r="L398" i="26"/>
  <c r="M45" i="26"/>
  <c r="O474" i="26"/>
  <c r="N493" i="26"/>
  <c r="L328" i="26"/>
  <c r="O328" i="26"/>
  <c r="M328" i="26"/>
  <c r="N328" i="26"/>
  <c r="N23" i="26"/>
  <c r="L23" i="26"/>
  <c r="H19" i="26"/>
  <c r="O23" i="26"/>
  <c r="M23" i="26"/>
  <c r="N47" i="26"/>
  <c r="L47" i="26"/>
  <c r="O47" i="26"/>
  <c r="M47" i="26"/>
  <c r="I133" i="26"/>
  <c r="I13" i="26" s="1"/>
  <c r="I12" i="26" s="1"/>
  <c r="I136" i="26"/>
  <c r="O134" i="26"/>
  <c r="M134" i="26"/>
  <c r="N134" i="26"/>
  <c r="L134" i="26"/>
  <c r="J44" i="26"/>
  <c r="L44" i="26" s="1"/>
  <c r="N44" i="26"/>
  <c r="O44" i="26"/>
  <c r="O133" i="26"/>
  <c r="H132" i="26"/>
  <c r="L133" i="26"/>
  <c r="M133" i="26"/>
  <c r="N133" i="26"/>
  <c r="O136" i="26"/>
  <c r="M136" i="26"/>
  <c r="N136" i="26"/>
  <c r="L136" i="26"/>
  <c r="N21" i="26"/>
  <c r="L21" i="26"/>
  <c r="H20" i="26"/>
  <c r="O21" i="26"/>
  <c r="M21" i="26"/>
  <c r="N24" i="26"/>
  <c r="L24" i="26"/>
  <c r="O24" i="26"/>
  <c r="M24" i="26"/>
  <c r="M365" i="26"/>
  <c r="L365" i="26"/>
  <c r="O365" i="26"/>
  <c r="N365" i="26"/>
  <c r="L394" i="26"/>
  <c r="J471" i="26"/>
  <c r="J463" i="26" s="1"/>
  <c r="M475" i="26"/>
  <c r="L475" i="26"/>
  <c r="J473" i="26"/>
  <c r="K473" i="26"/>
  <c r="K470" i="26"/>
  <c r="O470" i="26" s="1"/>
  <c r="I473" i="26"/>
  <c r="I470" i="26"/>
  <c r="I469" i="26" s="1"/>
  <c r="O472" i="26"/>
  <c r="N472" i="26"/>
  <c r="M470" i="26"/>
  <c r="L470" i="26"/>
  <c r="H469" i="26"/>
  <c r="N470" i="26" l="1"/>
  <c r="M44" i="26"/>
  <c r="O453" i="26"/>
  <c r="N453" i="26"/>
  <c r="J459" i="26"/>
  <c r="J461" i="26"/>
  <c r="M463" i="26"/>
  <c r="L463" i="26"/>
  <c r="I460" i="26"/>
  <c r="I457" i="26" s="1"/>
  <c r="I456" i="26"/>
  <c r="I461" i="26"/>
  <c r="O461" i="26"/>
  <c r="N461" i="26"/>
  <c r="H449" i="26"/>
  <c r="H448" i="26"/>
  <c r="H440" i="26" s="1"/>
  <c r="H400" i="26" s="1"/>
  <c r="H396" i="26" s="1"/>
  <c r="H15" i="26" s="1"/>
  <c r="O456" i="26"/>
  <c r="K452" i="26"/>
  <c r="K449" i="26" s="1"/>
  <c r="N456" i="26"/>
  <c r="O460" i="26"/>
  <c r="N460" i="26"/>
  <c r="K457" i="26"/>
  <c r="M394" i="26"/>
  <c r="K443" i="26"/>
  <c r="N447" i="26"/>
  <c r="O447" i="26"/>
  <c r="M448" i="26"/>
  <c r="H443" i="26"/>
  <c r="J465" i="26"/>
  <c r="L467" i="26"/>
  <c r="M467" i="26"/>
  <c r="N465" i="26"/>
  <c r="O465" i="26"/>
  <c r="K469" i="26"/>
  <c r="N469" i="26" s="1"/>
  <c r="N19" i="26"/>
  <c r="L19" i="26"/>
  <c r="O19" i="26"/>
  <c r="M19" i="26"/>
  <c r="H16" i="26"/>
  <c r="I132" i="26"/>
  <c r="M13" i="26"/>
  <c r="L13" i="26"/>
  <c r="M132" i="26"/>
  <c r="L132" i="26"/>
  <c r="O132" i="26"/>
  <c r="N132" i="26"/>
  <c r="N20" i="26"/>
  <c r="L20" i="26"/>
  <c r="O20" i="26"/>
  <c r="M20" i="26"/>
  <c r="M473" i="26"/>
  <c r="L473" i="26"/>
  <c r="O473" i="26"/>
  <c r="N473" i="26"/>
  <c r="M471" i="26"/>
  <c r="L471" i="26"/>
  <c r="J469" i="26"/>
  <c r="L469" i="26" s="1"/>
  <c r="K448" i="26" l="1"/>
  <c r="K445" i="26" s="1"/>
  <c r="H445" i="26"/>
  <c r="O445" i="26" s="1"/>
  <c r="L448" i="26"/>
  <c r="O469" i="26"/>
  <c r="N452" i="26"/>
  <c r="O452" i="26"/>
  <c r="N449" i="26"/>
  <c r="O449" i="26"/>
  <c r="I452" i="26"/>
  <c r="I453" i="26"/>
  <c r="J457" i="26"/>
  <c r="L459" i="26"/>
  <c r="M459" i="26"/>
  <c r="O457" i="26"/>
  <c r="N457" i="26"/>
  <c r="M461" i="26"/>
  <c r="L461" i="26"/>
  <c r="J451" i="26"/>
  <c r="J449" i="26" s="1"/>
  <c r="J453" i="26"/>
  <c r="M455" i="26"/>
  <c r="L455" i="26"/>
  <c r="N445" i="26"/>
  <c r="M451" i="26"/>
  <c r="L451" i="26"/>
  <c r="J440" i="26"/>
  <c r="M444" i="26"/>
  <c r="L444" i="26"/>
  <c r="N443" i="26"/>
  <c r="O443" i="26"/>
  <c r="I439" i="26"/>
  <c r="L465" i="26"/>
  <c r="M465" i="26"/>
  <c r="K444" i="26"/>
  <c r="O448" i="26"/>
  <c r="N448" i="26"/>
  <c r="H441" i="26"/>
  <c r="H439" i="26"/>
  <c r="M469" i="26"/>
  <c r="O13" i="26"/>
  <c r="N13" i="26"/>
  <c r="N16" i="26"/>
  <c r="O16" i="26"/>
  <c r="L16" i="26"/>
  <c r="M16" i="26"/>
  <c r="J447" i="26" l="1"/>
  <c r="M447" i="26" s="1"/>
  <c r="L453" i="26"/>
  <c r="M453" i="26"/>
  <c r="M457" i="26"/>
  <c r="L457" i="26"/>
  <c r="I448" i="26"/>
  <c r="I449" i="26"/>
  <c r="H437" i="26"/>
  <c r="H399" i="26"/>
  <c r="H395" i="26" s="1"/>
  <c r="N444" i="26"/>
  <c r="O444" i="26"/>
  <c r="K440" i="26"/>
  <c r="K437" i="26" s="1"/>
  <c r="K435" i="26"/>
  <c r="O439" i="26"/>
  <c r="N439" i="26"/>
  <c r="K441" i="26"/>
  <c r="I435" i="26"/>
  <c r="J436" i="26"/>
  <c r="J432" i="26" s="1"/>
  <c r="M440" i="26"/>
  <c r="L440" i="26"/>
  <c r="J445" i="26"/>
  <c r="L447" i="26"/>
  <c r="M449" i="26"/>
  <c r="L449" i="26"/>
  <c r="I445" i="26" l="1"/>
  <c r="N437" i="26"/>
  <c r="O437" i="26"/>
  <c r="L443" i="26"/>
  <c r="J439" i="26"/>
  <c r="J441" i="26"/>
  <c r="M443" i="26"/>
  <c r="N441" i="26"/>
  <c r="O441" i="26"/>
  <c r="H397" i="26"/>
  <c r="M445" i="26"/>
  <c r="L445" i="26"/>
  <c r="J428" i="26"/>
  <c r="J429" i="26"/>
  <c r="I423" i="26"/>
  <c r="K423" i="26"/>
  <c r="O440" i="26"/>
  <c r="N440" i="26"/>
  <c r="K436" i="26"/>
  <c r="K432" i="26" s="1"/>
  <c r="I440" i="26" l="1"/>
  <c r="I441" i="26"/>
  <c r="N423" i="26"/>
  <c r="K419" i="26"/>
  <c r="O423" i="26"/>
  <c r="H393" i="26"/>
  <c r="H12" i="26"/>
  <c r="J435" i="26"/>
  <c r="J437" i="26"/>
  <c r="L439" i="26"/>
  <c r="M439" i="26"/>
  <c r="K428" i="26"/>
  <c r="K429" i="26"/>
  <c r="K433" i="26"/>
  <c r="I419" i="26"/>
  <c r="J424" i="26"/>
  <c r="J425" i="26"/>
  <c r="M441" i="26"/>
  <c r="L441" i="26"/>
  <c r="I436" i="26" l="1"/>
  <c r="I437" i="26"/>
  <c r="L424" i="26"/>
  <c r="J420" i="26"/>
  <c r="M424" i="26"/>
  <c r="L437" i="26"/>
  <c r="M437" i="26"/>
  <c r="I399" i="26"/>
  <c r="I395" i="26" s="1"/>
  <c r="K424" i="26"/>
  <c r="K425" i="26"/>
  <c r="J433" i="26"/>
  <c r="J423" i="26"/>
  <c r="K399" i="26"/>
  <c r="K395" i="26" s="1"/>
  <c r="O419" i="26"/>
  <c r="N419" i="26"/>
  <c r="I432" i="26" l="1"/>
  <c r="I433" i="26"/>
  <c r="O399" i="26"/>
  <c r="N399" i="26"/>
  <c r="N424" i="26"/>
  <c r="K420" i="26"/>
  <c r="O424" i="26"/>
  <c r="K421" i="26"/>
  <c r="J400" i="26"/>
  <c r="M420" i="26"/>
  <c r="L420" i="26"/>
  <c r="J419" i="26"/>
  <c r="M423" i="26"/>
  <c r="L423" i="26"/>
  <c r="J421" i="26"/>
  <c r="I428" i="26" l="1"/>
  <c r="I429" i="26"/>
  <c r="J399" i="26"/>
  <c r="J395" i="26" s="1"/>
  <c r="J417" i="26"/>
  <c r="L419" i="26"/>
  <c r="M419" i="26"/>
  <c r="O421" i="26"/>
  <c r="N421" i="26"/>
  <c r="K400" i="26"/>
  <c r="K396" i="26" s="1"/>
  <c r="K15" i="26" s="1"/>
  <c r="N420" i="26"/>
  <c r="O420" i="26"/>
  <c r="K417" i="26"/>
  <c r="O395" i="26"/>
  <c r="N395" i="26"/>
  <c r="L421" i="26"/>
  <c r="M421" i="26"/>
  <c r="J396" i="26"/>
  <c r="J15" i="26" s="1"/>
  <c r="L400" i="26"/>
  <c r="M400" i="26"/>
  <c r="I424" i="26" l="1"/>
  <c r="I425" i="26"/>
  <c r="N417" i="26"/>
  <c r="O417" i="26"/>
  <c r="L417" i="26"/>
  <c r="M417" i="26"/>
  <c r="M396" i="26"/>
  <c r="L396" i="26"/>
  <c r="N14" i="26"/>
  <c r="O14" i="26"/>
  <c r="O400" i="26"/>
  <c r="N400" i="26"/>
  <c r="K397" i="26"/>
  <c r="L399" i="26"/>
  <c r="J397" i="26"/>
  <c r="M399" i="26"/>
  <c r="I420" i="26" l="1"/>
  <c r="I421" i="26"/>
  <c r="M395" i="26"/>
  <c r="J393" i="26"/>
  <c r="L395" i="26"/>
  <c r="M397" i="26"/>
  <c r="L397" i="26"/>
  <c r="O397" i="26"/>
  <c r="N397" i="26"/>
  <c r="O396" i="26"/>
  <c r="N396" i="26"/>
  <c r="K393" i="26"/>
  <c r="M15" i="26"/>
  <c r="L15" i="26"/>
  <c r="I400" i="26" l="1"/>
  <c r="I417" i="26"/>
  <c r="O393" i="26"/>
  <c r="N393" i="26"/>
  <c r="O15" i="26"/>
  <c r="N15" i="26"/>
  <c r="K12" i="26"/>
  <c r="L393" i="26"/>
  <c r="M393" i="26"/>
  <c r="M14" i="26"/>
  <c r="L14" i="26"/>
  <c r="J12" i="26"/>
  <c r="I396" i="26" l="1"/>
  <c r="I397" i="26"/>
  <c r="L12" i="26"/>
  <c r="M12" i="26"/>
  <c r="O12" i="26"/>
  <c r="N12" i="26"/>
  <c r="I393" i="26" l="1"/>
  <c r="I15" i="26"/>
</calcChain>
</file>

<file path=xl/sharedStrings.xml><?xml version="1.0" encoding="utf-8"?>
<sst xmlns="http://schemas.openxmlformats.org/spreadsheetml/2006/main" count="1451" uniqueCount="375">
  <si>
    <t xml:space="preserve"> № п/п</t>
  </si>
  <si>
    <t>Объемы и источники финансирования (тыс. руб.)</t>
  </si>
  <si>
    <t>...</t>
  </si>
  <si>
    <t>Подпрограмма 1 "____"</t>
  </si>
  <si>
    <t>ОБ</t>
  </si>
  <si>
    <t>МБ</t>
  </si>
  <si>
    <t>ВБС</t>
  </si>
  <si>
    <t>Всего</t>
  </si>
  <si>
    <t>1.1.</t>
  </si>
  <si>
    <t>1.2.</t>
  </si>
  <si>
    <t>Показатель результативности 1</t>
  </si>
  <si>
    <t>Показатель результативности 2</t>
  </si>
  <si>
    <t>1.</t>
  </si>
  <si>
    <t>2.</t>
  </si>
  <si>
    <t>2.1.</t>
  </si>
  <si>
    <t>Подпрограмма 2 "____"</t>
  </si>
  <si>
    <t>…</t>
  </si>
  <si>
    <t xml:space="preserve"> Показатели результативности выполнения программных мероприятий </t>
  </si>
  <si>
    <t xml:space="preserve">... </t>
  </si>
  <si>
    <t>2.2.</t>
  </si>
  <si>
    <t>Значение показателя</t>
  </si>
  <si>
    <t>Источник</t>
  </si>
  <si>
    <t>№ п/п</t>
  </si>
  <si>
    <t>Ед. изм.</t>
  </si>
  <si>
    <t>Факт</t>
  </si>
  <si>
    <t>План</t>
  </si>
  <si>
    <t>Подпрограмма 1 «________»</t>
  </si>
  <si>
    <t>Подпрограмма 2 «________»</t>
  </si>
  <si>
    <t>1.1.1.</t>
  </si>
  <si>
    <t>Основное мероприятие 1.1.1.</t>
  </si>
  <si>
    <t>2.1.1.</t>
  </si>
  <si>
    <t>2.1.2.</t>
  </si>
  <si>
    <t>Кассовое исполнение</t>
  </si>
  <si>
    <t>1.1.1.1.</t>
  </si>
  <si>
    <t>1.1.1.2.</t>
  </si>
  <si>
    <t>Мероприятие 1.1.1.1.</t>
  </si>
  <si>
    <t>Мероприятие 1.1.1.2.</t>
  </si>
  <si>
    <t>2.1.1.1.</t>
  </si>
  <si>
    <t>2.1.1.2.</t>
  </si>
  <si>
    <t>Мероприятие 2.1.1.1.</t>
  </si>
  <si>
    <t>Мероприятие 2.1.1.2.</t>
  </si>
  <si>
    <t>Отчетный год</t>
  </si>
  <si>
    <t>Год, предшествующий отчетному</t>
  </si>
  <si>
    <t>Показатели цели подпрограммы</t>
  </si>
  <si>
    <t>Показатели задач подпрограммы</t>
  </si>
  <si>
    <t>Приложение № 1</t>
  </si>
  <si>
    <t>города Оленегорска</t>
  </si>
  <si>
    <t>Приложение № 2</t>
  </si>
  <si>
    <t>___________________________________</t>
  </si>
  <si>
    <t>Показатели целей муниципальной программы</t>
  </si>
  <si>
    <t xml:space="preserve">от         №              </t>
  </si>
  <si>
    <t>Наименование муниципальной программы,  подпрограммы, основного мероприятия подпрограммы, мероприятия подпрограммы</t>
  </si>
  <si>
    <t>Фактическая дата начала реализации мероприятия</t>
  </si>
  <si>
    <t>Фактическая дата окончания реализации мероприятия</t>
  </si>
  <si>
    <t>х</t>
  </si>
  <si>
    <t>МУНИЦИПАЛЬНАЯ ПРОГРАММА "___"</t>
  </si>
  <si>
    <t>Задача 2.1.</t>
  </si>
  <si>
    <t>Основное мероприятие 2.1.1.</t>
  </si>
  <si>
    <t>Основное мероприятие 2.1.2.</t>
  </si>
  <si>
    <t>Задача 1.1.</t>
  </si>
  <si>
    <t>Фактическая (предполагаемая) дата окончания реализации мероприятия</t>
  </si>
  <si>
    <t>Краткое описание результата реализации мероприятия</t>
  </si>
  <si>
    <t>Краткое описание результата реализации муниципальной программы, подпрограммы, мероприятия</t>
  </si>
  <si>
    <t>Фактическая (предполагаемая) дата начала реализации мероприятия</t>
  </si>
  <si>
    <t>Наименование показателя, единица измерения</t>
  </si>
  <si>
    <t>Запланированое значение на конец 20___ года</t>
  </si>
  <si>
    <t>Фактическое значение на конец 20___ года</t>
  </si>
  <si>
    <t>Степень достижения показателя, %</t>
  </si>
  <si>
    <t>Степень освоения финансовых средств по итогам 20__ года (общая по мероприятию)</t>
  </si>
  <si>
    <t>Приложение № 2.1</t>
  </si>
  <si>
    <t>Приложение № 2.2</t>
  </si>
  <si>
    <t xml:space="preserve">от              №                 </t>
  </si>
  <si>
    <t>Руководитель (ответственный исполнитель муниципальной программы)</t>
  </si>
  <si>
    <t>(подпись)</t>
  </si>
  <si>
    <t>(расшифровка подписи)</t>
  </si>
  <si>
    <t>Исполнитель: ФИО; контактный телефон</t>
  </si>
  <si>
    <t>МУНИЦИПАЛЬНАЯ ПРОГРАММА  «_____»</t>
  </si>
  <si>
    <t>Наименование показателя 1</t>
  </si>
  <si>
    <t>Наименование показателя 2</t>
  </si>
  <si>
    <t>Отношение значения показателя отчетного года к значению предшествующего, %</t>
  </si>
  <si>
    <t>Степень достижения показателя за отчетный год, %</t>
  </si>
  <si>
    <t>Утверждено по муниципальной программе</t>
  </si>
  <si>
    <t>Причины очень высокой (низкой) степени достижения показателей результативности</t>
  </si>
  <si>
    <t>Причины очень высокой (низкой) степени достижения показателя</t>
  </si>
  <si>
    <t>Причины отклонений          (+,-)</t>
  </si>
  <si>
    <t>Доведено ПОФ</t>
  </si>
  <si>
    <t>Фактические расходы (всего принятых  обязательств)</t>
  </si>
  <si>
    <t>Заключено контрактов за 20__ год (с указанием подрядчика, предмета контракта и суммы)</t>
  </si>
  <si>
    <t>Приложение № 3</t>
  </si>
  <si>
    <t>Информация о степени достижения запланированных показателей результативности реализации мероприятий муниципальной программы</t>
  </si>
  <si>
    <t>Отвественный за координацию и организацию работ по реализации муниципальной программы, подпрограммы, основного мероприятия, мероприятия (с указанием наименования отдела и должности); соисполниель, участник</t>
  </si>
  <si>
    <t>гр.10/гр.8        (%)</t>
  </si>
  <si>
    <t>гр.10-гр.8   (тыс.руб.)</t>
  </si>
  <si>
    <t>Степень освоения средств по кассовому исполнению</t>
  </si>
  <si>
    <t>Степень освоения средств по фактическим расходам</t>
  </si>
  <si>
    <t>гр.11/гр.8        (%)</t>
  </si>
  <si>
    <t>гр.11-гр.8   (тыс.руб.)</t>
  </si>
  <si>
    <t>за  20____ год</t>
  </si>
  <si>
    <t xml:space="preserve">Информация о ходе реализации мероприятий </t>
  </si>
  <si>
    <t xml:space="preserve">Информация о ходе реализация мероприятий </t>
  </si>
  <si>
    <t xml:space="preserve">      Главный бухгалтер </t>
  </si>
  <si>
    <t>за 20____ год</t>
  </si>
  <si>
    <t>Отвественный за достижение показателей результативности реализации мероприятия (с указанием наименования учреждения (структурного подразделения) и должности); соисполниель, участник</t>
  </si>
  <si>
    <t>Главный бухгалтер</t>
  </si>
  <si>
    <t xml:space="preserve">от  _____№_____  </t>
  </si>
  <si>
    <t>за  20_____ год</t>
  </si>
  <si>
    <t>Информация о степени достижения запланированных показателей целей и задач муниципальной программы и подпрограммы</t>
  </si>
  <si>
    <t>Отвественный за достижение показателей целей и задач муниципальной программы, целей и задач подпрограммы (с указанием наименования учреждения (структурного подразделения) и должности)</t>
  </si>
  <si>
    <t>Наименование муниципальной программы, подпрограммы, показателя</t>
  </si>
  <si>
    <t>за ______________ годы</t>
  </si>
  <si>
    <t>Ответственный за координацию и организацию работ по исполнению муниципальной программы, подпрограммы, основного мероприятия, мероприятия (с указанием наименования учреждения (структурного подразделения) и должности); соисполниель, участник</t>
  </si>
  <si>
    <t xml:space="preserve">Информация об итогах реализации муниципальной программы </t>
  </si>
  <si>
    <t>гр.8/гр.6        (%)</t>
  </si>
  <si>
    <t>гр.8-гр.6   (тыс.руб.)</t>
  </si>
  <si>
    <t>к приказу УЭФ Администрации</t>
  </si>
  <si>
    <t xml:space="preserve">к приказу УЭФ Администрации </t>
  </si>
  <si>
    <t>гр.9/гр.6        (%)</t>
  </si>
  <si>
    <t>гр.9-гр.6   (тыс.руб.)</t>
  </si>
  <si>
    <t>Отчет об исполнении плана реализации муниципальной программы</t>
  </si>
  <si>
    <t>Годовой отчет о ходе реализации муниципальной программы</t>
  </si>
  <si>
    <t>Отчет об итогах реализации муниципальной программы</t>
  </si>
  <si>
    <t xml:space="preserve">МУНИЦИПАЛЬНАЯ ПРОГРАММА  "Развитие системы образования муниципального образования город Оленегорск
с подведомственной территорией" </t>
  </si>
  <si>
    <t>Подпрограмма 1 "Качественное и доступное дошкольное образование города Оленегорска с подведомственной территорией"</t>
  </si>
  <si>
    <t>Задача 1.1. Предоставление муниципальных услуг в сфере дошкольного образования</t>
  </si>
  <si>
    <t>Основное мероприятие 1.1.1. Предоставление бесплатного дошкольного образования в дошкольных образовательных организациях, в том числе для детей-инвалидов</t>
  </si>
  <si>
    <t xml:space="preserve">Мероприятие 1.1.1.1.              Предоставление бесплатного дошкольного образования в дошкольных образовательных организациях, в том числе для детей-инвалидов                                     </t>
  </si>
  <si>
    <t>Подпрограмма 2 "Обеспечение предоставления муниципальных услуг (работ) в общеобразовательных организациях города Оленегорска с подведомственной территорией"</t>
  </si>
  <si>
    <t>Основное мероприятие 2.1.1. Предоставление общедоступного и бесплатного начального общего, основного общего, среднего  общего образования в объеме основных общеобразовательных программ, в том числе для детей-инвалидов на дому,  а также дополнительного образования в общеобразовательных организациях</t>
  </si>
  <si>
    <t>Мероприятие 2.1.1.1.  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в том числе для детей-инвалидов на дому,  а также дополнительного образования в общеобразовательных организациях</t>
  </si>
  <si>
    <t>Задача 2.2. Обеспечение выполнения муниципальных работ по организации предоставления бесплатного питания в муниципальных общеобразовательных организациях</t>
  </si>
  <si>
    <t xml:space="preserve">Основное мероприятие 2.2.1.
Организация предоставления бесплатного питания  </t>
  </si>
  <si>
    <t>2.2.1.</t>
  </si>
  <si>
    <t>2.2.1.1.</t>
  </si>
  <si>
    <t xml:space="preserve">Подпрограмма 3 "Обеспечение деятельности учреждений образования по обслуживанию деятельности образовательных организаций и учреждений образования" </t>
  </si>
  <si>
    <t>3.</t>
  </si>
  <si>
    <t>3.1.</t>
  </si>
  <si>
    <t>Задача 2.1. Обеспечение предоставления муниципальных услуг в сфере общего и дополнительного образования в муниципальных общеобразовательных организациях</t>
  </si>
  <si>
    <t>3.1.1.</t>
  </si>
  <si>
    <t>3.1.1.1.</t>
  </si>
  <si>
    <t>3.2.1.</t>
  </si>
  <si>
    <t>3.2.</t>
  </si>
  <si>
    <t>3.2.1.1.</t>
  </si>
  <si>
    <t>Мероприятие 3.2.1.1.                                Создание условий для повышения уровня обслуживания (в том числе транспортного) образовательных организаций и учреждений образования</t>
  </si>
  <si>
    <t>3.3.</t>
  </si>
  <si>
    <t>3.3.1.</t>
  </si>
  <si>
    <t>Мероприятие 3.3.1.1.                                Обеспечение предоставления методического обслуживания в области дошкольного, общего и дополнительного образования</t>
  </si>
  <si>
    <t>3.3.1.1.</t>
  </si>
  <si>
    <t>4.</t>
  </si>
  <si>
    <t>4.1.</t>
  </si>
  <si>
    <t>4.1.1.</t>
  </si>
  <si>
    <t>4.1.1.1.</t>
  </si>
  <si>
    <r>
      <t xml:space="preserve">Задача 3.2. </t>
    </r>
    <r>
      <rPr>
        <sz val="10"/>
        <color theme="1"/>
        <rFont val="Times New Roman"/>
        <family val="1"/>
        <charset val="204"/>
      </rPr>
      <t>Повышение уровня обслуживания (в том числе транспортного) муниципальных образовательных организаций и учреждений образования, укрепление материально-технической базы учреждения</t>
    </r>
  </si>
  <si>
    <r>
      <rPr>
        <b/>
        <sz val="10"/>
        <color theme="1"/>
        <rFont val="Times New Roman"/>
        <family val="1"/>
        <charset val="204"/>
      </rPr>
      <t>Основное мероприятие 3.2.1.</t>
    </r>
    <r>
      <rPr>
        <sz val="10"/>
        <color theme="1"/>
        <rFont val="Times New Roman"/>
        <family val="1"/>
        <charset val="204"/>
      </rPr>
      <t xml:space="preserve">
Создание условий для повышения уровня обслуживания (в том числе транспортного) образовательных организаций и учреждений образования</t>
    </r>
  </si>
  <si>
    <r>
      <rPr>
        <b/>
        <sz val="10"/>
        <color theme="1"/>
        <rFont val="Times New Roman"/>
        <family val="1"/>
        <charset val="204"/>
      </rPr>
      <t>Основное мероприятие 3.3.1.</t>
    </r>
    <r>
      <rPr>
        <sz val="10"/>
        <color theme="1"/>
        <rFont val="Times New Roman"/>
        <family val="1"/>
        <charset val="204"/>
      </rPr>
      <t xml:space="preserve">
Обеспечение предоставления методического обслуживания в области дошкольного, общего и дополнительного образования</t>
    </r>
  </si>
  <si>
    <r>
      <rPr>
        <b/>
        <sz val="10"/>
        <color theme="1"/>
        <rFont val="Times New Roman"/>
        <family val="1"/>
        <charset val="204"/>
      </rPr>
      <t>Задача 4.1.</t>
    </r>
    <r>
      <rPr>
        <sz val="10"/>
        <color theme="1"/>
        <rFont val="Times New Roman"/>
        <family val="1"/>
        <charset val="204"/>
      </rPr>
      <t xml:space="preserve">
Проведение мероприятий по обеспечению безопасности обучающихся, воспитанников и работников образовательных организаций во время их трудовой и учебной деятельности</t>
    </r>
  </si>
  <si>
    <t>Подпрограмма 5 "Обеспечение предоставления муниципальных услуг (работ) в организациях дополнительного образования города Оленегорска с подведомственной территорией"</t>
  </si>
  <si>
    <t>5.1.</t>
  </si>
  <si>
    <t>5.</t>
  </si>
  <si>
    <r>
      <rPr>
        <b/>
        <sz val="10"/>
        <color theme="1"/>
        <rFont val="Times New Roman"/>
        <family val="1"/>
        <charset val="204"/>
      </rPr>
      <t>Задача 5.1.</t>
    </r>
    <r>
      <rPr>
        <sz val="10"/>
        <color theme="1"/>
        <rFont val="Times New Roman"/>
        <family val="1"/>
        <charset val="204"/>
      </rPr>
      <t xml:space="preserve">
Обеспечение предоставления муниципальных услуг в сфере дополнительного образования детей</t>
    </r>
  </si>
  <si>
    <t>5.1.1.</t>
  </si>
  <si>
    <r>
      <rPr>
        <b/>
        <sz val="10"/>
        <color theme="1"/>
        <rFont val="Times New Roman"/>
        <family val="1"/>
        <charset val="204"/>
      </rPr>
      <t>Основное мероприятие 5.1.1.</t>
    </r>
    <r>
      <rPr>
        <sz val="10"/>
        <color theme="1"/>
        <rFont val="Times New Roman"/>
        <family val="1"/>
        <charset val="204"/>
      </rPr>
      <t xml:space="preserve">
Предоставление дополнительного образования детям в муниципальных образовательных организациях</t>
    </r>
  </si>
  <si>
    <t>Мероприятие 5.1.1.1.
Предоставление дополнительного образования детям в муниципальных образовательных организациях</t>
  </si>
  <si>
    <t>5.1.1.1.</t>
  </si>
  <si>
    <t xml:space="preserve">5.1.1.2.   </t>
  </si>
  <si>
    <t>Подпрограмма 6 "Детская спортивно-игровая территория"</t>
  </si>
  <si>
    <t>6.</t>
  </si>
  <si>
    <t>6.1.</t>
  </si>
  <si>
    <t>6.1.1.</t>
  </si>
  <si>
    <r>
      <rPr>
        <b/>
        <sz val="10"/>
        <color theme="1"/>
        <rFont val="Times New Roman"/>
        <family val="1"/>
        <charset val="204"/>
      </rPr>
      <t>Задача 6.2.</t>
    </r>
    <r>
      <rPr>
        <sz val="10"/>
        <color theme="1"/>
        <rFont val="Times New Roman"/>
        <family val="1"/>
        <charset val="204"/>
      </rPr>
      <t xml:space="preserve">
Создание условий для надлежащего содержания детских игровых и спортивных площадок на территории муниципальных дошкольных образовательных организаций</t>
    </r>
  </si>
  <si>
    <t>6.2.</t>
  </si>
  <si>
    <r>
      <rPr>
        <b/>
        <sz val="10"/>
        <color theme="1"/>
        <rFont val="Times New Roman"/>
        <family val="1"/>
        <charset val="204"/>
      </rPr>
      <t>Основное мероприятие 6.2.1.</t>
    </r>
    <r>
      <rPr>
        <sz val="10"/>
        <color theme="1"/>
        <rFont val="Times New Roman"/>
        <family val="1"/>
        <charset val="204"/>
      </rPr>
      <t xml:space="preserve">
Проведение работ по ремонту оборудования на имеющихся детских игровых площадках МДОО
*сумма на ремонт одной площадки = 30 тыс.руб</t>
    </r>
  </si>
  <si>
    <t>6.2.1.</t>
  </si>
  <si>
    <t>Мероприятие 6.2.1.1.
Проведение работ по ремонту оборудования на имеющихся детских игровых площадках МДОО
*сумма на ремонт одной площадки = 30 тыс.руб</t>
  </si>
  <si>
    <t>6.2.1.1.</t>
  </si>
  <si>
    <t>7.1.</t>
  </si>
  <si>
    <r>
      <rPr>
        <b/>
        <sz val="10"/>
        <color theme="1"/>
        <rFont val="Times New Roman"/>
        <family val="1"/>
        <charset val="204"/>
      </rPr>
      <t>Основное мероприятие 7.1.1.</t>
    </r>
    <r>
      <rPr>
        <sz val="10"/>
        <color theme="1"/>
        <rFont val="Times New Roman"/>
        <family val="1"/>
        <charset val="204"/>
      </rPr>
      <t xml:space="preserve">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  </r>
  </si>
  <si>
    <t>7.1.1.</t>
  </si>
  <si>
    <t>Мероприятие 7.1.1.1.
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</si>
  <si>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7.1.1.1.</t>
  </si>
  <si>
    <t>7.1.2.</t>
  </si>
  <si>
    <t>7.1.2.1.</t>
  </si>
  <si>
    <t>7.1.3.</t>
  </si>
  <si>
    <t>7.1.3.1.</t>
  </si>
  <si>
    <r>
      <rPr>
        <b/>
        <sz val="10"/>
        <color theme="1"/>
        <rFont val="Times New Roman"/>
        <family val="1"/>
        <charset val="204"/>
      </rPr>
      <t>Задача 7.2.</t>
    </r>
    <r>
      <rPr>
        <sz val="10"/>
        <color theme="1"/>
        <rFont val="Times New Roman"/>
        <family val="1"/>
        <charset val="204"/>
      </rPr>
      <t xml:space="preserve">
Оздоровление детей в оздоровительных и профильных лагерях, расположенных за пределами Мурманской области</t>
    </r>
  </si>
  <si>
    <t>7.2.</t>
  </si>
  <si>
    <r>
      <t xml:space="preserve">Основное мероприятие 7.2.1.
</t>
    </r>
    <r>
      <rPr>
        <sz val="10"/>
        <color theme="1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</si>
  <si>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t>7.2.1.</t>
  </si>
  <si>
    <t>7.2.1.1.</t>
  </si>
  <si>
    <t>Подпрограмма 8 "Школьное здоровое питание в городе Оленегорске с подведомственной территорией"</t>
  </si>
  <si>
    <t>8.</t>
  </si>
  <si>
    <r>
      <rPr>
        <b/>
        <sz val="10"/>
        <color theme="1"/>
        <rFont val="Times New Roman"/>
        <family val="1"/>
        <charset val="204"/>
      </rPr>
      <t>Основное мероприятие 8.2.2.</t>
    </r>
    <r>
      <rPr>
        <sz val="10"/>
        <color theme="1"/>
        <rFont val="Times New Roman"/>
        <family val="1"/>
        <charset val="204"/>
      </rPr>
      <t xml:space="preserve">
Проведение ремонтных работ в школьных столовых, пищеблоках</t>
    </r>
  </si>
  <si>
    <t>8.2.2.</t>
  </si>
  <si>
    <t>Мероприятие 8.2.2.1.
Проведение ремонтных работ в школьных столовых, пищеблоках</t>
  </si>
  <si>
    <t>8.2.2.1.</t>
  </si>
  <si>
    <t xml:space="preserve">ремонт пищеблока </t>
  </si>
  <si>
    <t>ремонтные работы на пищеблоке</t>
  </si>
  <si>
    <t>выполнен ремонт пищеблока</t>
  </si>
  <si>
    <t>Шакин Д.А. (815-52)54789</t>
  </si>
  <si>
    <t xml:space="preserve">Руцкая И.В., ведущий специалист сектора общего образования в составе комитета по образованию Администрации города Оленегорска </t>
  </si>
  <si>
    <t xml:space="preserve">Мероприятие 2.2.1.1.                         Организация предоставления бесплатного питания  </t>
  </si>
  <si>
    <r>
      <t xml:space="preserve">Задача 3.1.
</t>
    </r>
    <r>
      <rPr>
        <sz val="10"/>
        <color theme="1"/>
        <rFont val="Times New Roman"/>
        <family val="1"/>
        <charset val="204"/>
      </rPr>
      <t>Повышение эффективности и результативности деятельности ЦБ образования по ведению бюджетного (бухгалтерского), налогового учета муниципальных образовательных организаций, укрепление материально-технической базы учреждения</t>
    </r>
  </si>
  <si>
    <r>
      <rPr>
        <b/>
        <sz val="10"/>
        <color theme="1"/>
        <rFont val="Times New Roman"/>
        <family val="1"/>
        <charset val="204"/>
      </rPr>
      <t>Основное мероприятие 3.1.1.</t>
    </r>
    <r>
      <rPr>
        <sz val="10"/>
        <color theme="1"/>
        <rFont val="Times New Roman"/>
        <family val="1"/>
        <charset val="204"/>
      </rPr>
      <t xml:space="preserve">
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  </r>
  </si>
  <si>
    <t>Мероприятие 3.1.1.1.                                Создание условий для организации и ведения бюджетного (бухгалтерского),  налогового учета муниципальных образовательных организаций и учреждений образования</t>
  </si>
  <si>
    <r>
      <t xml:space="preserve">Задача 3.3.
</t>
    </r>
    <r>
      <rPr>
        <sz val="10"/>
        <color theme="1"/>
        <rFont val="Times New Roman"/>
        <family val="1"/>
        <charset val="204"/>
      </rPr>
      <t>Повышение эффективности методической службы, обеспечивающей научно-методическое и информационное сопровождение развития муниципальной системы образования, обеспечение достижения нового современного качества образования через повышение профессиональной компетентности руководящих и педагогических кадров</t>
    </r>
  </si>
  <si>
    <t>3.2.1.2.</t>
  </si>
  <si>
    <r>
      <rPr>
        <b/>
        <sz val="10"/>
        <color theme="1"/>
        <rFont val="Times New Roman"/>
        <family val="1"/>
        <charset val="204"/>
      </rPr>
      <t>Задача 6.1.</t>
    </r>
    <r>
      <rPr>
        <sz val="10"/>
        <color theme="1"/>
        <rFont val="Times New Roman"/>
        <family val="1"/>
        <charset val="204"/>
      </rPr>
      <t xml:space="preserve">
Обустройство детских игровых и спортивных площадок </t>
    </r>
  </si>
  <si>
    <r>
      <rPr>
        <b/>
        <sz val="10"/>
        <color theme="1"/>
        <rFont val="Times New Roman"/>
        <family val="1"/>
        <charset val="204"/>
      </rPr>
      <t>Основное мероприятие 6.1.1.</t>
    </r>
    <r>
      <rPr>
        <sz val="10"/>
        <color theme="1"/>
        <rFont val="Times New Roman"/>
        <family val="1"/>
        <charset val="204"/>
      </rPr>
      <t xml:space="preserve">
Приобретение, монтаж,  установка и ремонт оборудования детских игровых  и  спортивных  площадок
</t>
    </r>
  </si>
  <si>
    <t>Подпрограмма 7 "Организация отдыха, оздоровления и занятости детей и подростков"</t>
  </si>
  <si>
    <r>
      <rPr>
        <b/>
        <sz val="10"/>
        <color theme="1"/>
        <rFont val="Times New Roman"/>
        <family val="1"/>
        <charset val="204"/>
      </rPr>
      <t>Задача 7.1.</t>
    </r>
    <r>
      <rPr>
        <sz val="10"/>
        <color theme="1"/>
        <rFont val="Times New Roman"/>
        <family val="1"/>
        <charset val="204"/>
      </rPr>
      <t xml:space="preserve">
Создание условий для организации отдыха, оздоровления и занятости детей и подростков </t>
    </r>
  </si>
  <si>
    <r>
      <rPr>
        <b/>
        <sz val="10"/>
        <color theme="1"/>
        <rFont val="Times New Roman"/>
        <family val="1"/>
        <charset val="204"/>
      </rPr>
      <t>Основное мероприятие 7.1.3.</t>
    </r>
    <r>
      <rPr>
        <sz val="10"/>
        <color theme="1"/>
        <rFont val="Times New Roman"/>
        <family val="1"/>
        <charset val="204"/>
      </rPr>
      <t xml:space="preserve">
Создание временных рабочих мест для подростков на предприятиях и  учреждениях города</t>
    </r>
  </si>
  <si>
    <t>Мероприятие 7.1.3.1.
Создание временных рабочих мест для подростков на предприятиях и учреждениях города</t>
  </si>
  <si>
    <t>8.1.</t>
  </si>
  <si>
    <t>8.1.1.</t>
  </si>
  <si>
    <t>8.1.1.1.</t>
  </si>
  <si>
    <r>
      <t xml:space="preserve">Задача 8.1.
</t>
    </r>
    <r>
      <rPr>
        <sz val="10"/>
        <color theme="1"/>
        <rFont val="Times New Roman"/>
        <family val="1"/>
        <charset val="204"/>
      </rPr>
      <t>Создание условий для 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</si>
  <si>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r>
      <rPr>
        <sz val="10"/>
        <color theme="1"/>
        <rFont val="Times New Roman"/>
        <family val="1"/>
        <charset val="204"/>
      </rPr>
      <t>Мероприятие 7.2.1.1.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Организация отдыха и оздоровления детей и подростков в выездных оздоровительных и профильных лагерях за пределами Мурманской области</t>
    </r>
  </si>
  <si>
    <t>7.</t>
  </si>
  <si>
    <t>Организация отдыха, оздоровления детей и подростков в оздоровительных лагерях с дневным пребыванием детей, организованных на базе муниципальных образовательных организаций</t>
  </si>
  <si>
    <t>организация профильного лагеря военно-патриотической направленности "Роза ветров" на базе МОУ СОШ № 13 (нп Высокий)</t>
  </si>
  <si>
    <t xml:space="preserve">Подпрограмма 4 "Комплексная безопасность учреждений системы образования" </t>
  </si>
  <si>
    <r>
      <rPr>
        <b/>
        <sz val="10"/>
        <color theme="1"/>
        <rFont val="Times New Roman"/>
        <family val="1"/>
        <charset val="204"/>
      </rPr>
      <t>Основное мероприятие 4.1.1.</t>
    </r>
    <r>
      <rPr>
        <sz val="10"/>
        <color theme="1"/>
        <rFont val="Times New Roman"/>
        <family val="1"/>
        <charset val="204"/>
      </rPr>
      <t xml:space="preserve">
Проведение ремонтных работ в целях обеспечения соответствия  образовательных организаций санитарно-гигиеническим и противопожарным требованиям</t>
    </r>
  </si>
  <si>
    <t>Мероприятие 4.1.1.1.
Проведение ремонтных работ в целях обеспечения соответствия  образовательных организаций санитарно-гигиеническим и противопожарным требованиям</t>
  </si>
  <si>
    <t>проведены ремонтные работы лестничной клетки МОУ СОШ № 4 (корпус 2)</t>
  </si>
  <si>
    <t>установлена система видеонаблюдения</t>
  </si>
  <si>
    <t>Создание условий для организации и ведения бюджетного, бухгалтерского и налогового учета - 16 организаций.</t>
  </si>
  <si>
    <t xml:space="preserve">        (расшифровка подписи)</t>
  </si>
  <si>
    <t>Мероприятие 1.1.1.2.
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</t>
  </si>
  <si>
    <t>1.1.1.3.</t>
  </si>
  <si>
    <t>Мероприятие 1.1.1.3.
Приобретение шкафа холодильного МДОУ № 6 "Родничок"</t>
  </si>
  <si>
    <t>Мероприятие 2.1.1.2.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</t>
  </si>
  <si>
    <t>Мероприятие 5.1.1.2.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</t>
  </si>
  <si>
    <t>Приобретение шкафа холодильного</t>
  </si>
  <si>
    <t>финансирование  мер соцподдержки, установле нных Законами Мурманской области и нормативными правовыми актами муниципального образования</t>
  </si>
  <si>
    <t>организация отдыха, оздоровления и занятости подростков в оздоровительном лагере труда и отдыха</t>
  </si>
  <si>
    <t>организация отдыха и оздоровления подростков в палаточных лагерях, экспедициях, организованных 
в муниципальных образовательных организациях</t>
  </si>
  <si>
    <t>организация профильной смены для обучающихся школы олимпиадного резерва</t>
  </si>
  <si>
    <t>Численность детей, учавствующих в профильной смене для обучающихся школы олимпиадного резерва  - 12чел.</t>
  </si>
  <si>
    <t>финансирование мер соцподдержки, установле нных Законами Мурманской области и нормативными правовыми актами муниципального образования</t>
  </si>
  <si>
    <t xml:space="preserve">Мероприятие 3.2.1.3.                                Компенсация расходов на оплату стоимости проезда и провоза багажа к месту использования отпуска и обратно; меры соцподдержки, установленные Законами Мурманской области (нормативными правовыми актами муниципального образования); взносы по обязательному социальному страхованию на иные выплаты </t>
  </si>
  <si>
    <r>
      <rPr>
        <b/>
        <sz val="10"/>
        <color theme="1"/>
        <rFont val="Times New Roman"/>
        <family val="1"/>
        <charset val="204"/>
      </rPr>
      <t>Основное мероприятие 7.1.2.</t>
    </r>
    <r>
      <rPr>
        <sz val="10"/>
        <color theme="1"/>
        <rFont val="Times New Roman"/>
        <family val="1"/>
        <charset val="204"/>
      </rPr>
      <t xml:space="preserve">
Организация отдыха, оздоровления и занятости подростков в период каникул</t>
    </r>
  </si>
  <si>
    <t xml:space="preserve">Мероприятие 7.1.2.1.
Организация отдыха, оздоровления и занятости подростков в период  каникул </t>
  </si>
  <si>
    <t>7.3.</t>
  </si>
  <si>
    <t>7.3.1.</t>
  </si>
  <si>
    <t>7.3.1.1.</t>
  </si>
  <si>
    <r>
      <rPr>
        <sz val="10"/>
        <color theme="1"/>
        <rFont val="Times New Roman"/>
        <family val="1"/>
        <charset val="204"/>
      </rPr>
      <t>Мероприятие 7.3.1.1.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</si>
  <si>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sz val="10"/>
        <color theme="1"/>
        <rFont val="Times New Roman"/>
        <family val="1"/>
        <charset val="204"/>
      </rPr>
      <t>Основное мероприятие 7.3.1.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</si>
  <si>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t xml:space="preserve">Задача 7.3.
</t>
    </r>
    <r>
      <rPr>
        <sz val="10"/>
        <color theme="1"/>
        <rFont val="Times New Roman"/>
        <family val="1"/>
        <charset val="204"/>
      </rPr>
      <t>Организация отдыха и занятости детей и подростков в форме дворовых площадок, организованных на базе муниципальных образовательных организаций</t>
    </r>
  </si>
  <si>
    <r>
      <rPr>
        <b/>
        <sz val="10"/>
        <color theme="1"/>
        <rFont val="Times New Roman"/>
        <family val="1"/>
        <charset val="204"/>
      </rPr>
      <t>Основное мероприятие 8.1.1.</t>
    </r>
    <r>
      <rPr>
        <sz val="10"/>
        <color theme="1"/>
        <rFont val="Times New Roman"/>
        <family val="1"/>
        <charset val="204"/>
      </rPr>
      <t xml:space="preserve">
Обеспечения предоставления горячего питания и качественной питьевой воды обучающимся муниципальных общеобразовательных организаций</t>
    </r>
  </si>
  <si>
    <t>Мероприятие 8.1.1.1.
Обеспечения предоставления горячего питания и качественной питьевой воды обучающимся муниципальных общеобразовательных организаций</t>
  </si>
  <si>
    <t xml:space="preserve">Попова Е.В., ведущий специалист комитета по образованию Администрации города Оленегорска </t>
  </si>
  <si>
    <t xml:space="preserve">Хохлова Т.Н., ведущий специалист сектора дополнительного образования и воспитательной работы в составе комитета по образованию Администрации города Оленегорска </t>
  </si>
  <si>
    <t xml:space="preserve">Логинова И.В., старший инспектор сектора дополнительного образования и воспитательной работы в составе комитета по образованию Администрации города Оленегорска </t>
  </si>
  <si>
    <t xml:space="preserve"> </t>
  </si>
  <si>
    <t>капитальный ремонт по замене оконных рам на окна из ПВХ-профиля</t>
  </si>
  <si>
    <t>приобретение оборудования</t>
  </si>
  <si>
    <t xml:space="preserve">разработка проектно-сметной документации в целях обеспечения объемно-планировочного и конструкторского решения в части соединения помещений столовой и технологических цехов пищеблока школьной столовой  МОУ ООШ № 21 (2 корпус)
</t>
  </si>
  <si>
    <t>Подпрограмма 9 «Повышение престижа педагогической профессии»</t>
  </si>
  <si>
    <t>9.</t>
  </si>
  <si>
    <t>9.1.</t>
  </si>
  <si>
    <t>9.1.1.</t>
  </si>
  <si>
    <r>
      <t xml:space="preserve">Задача 9.1.
</t>
    </r>
    <r>
      <rPr>
        <sz val="10"/>
        <color theme="1"/>
        <rFont val="Times New Roman"/>
        <family val="1"/>
        <charset val="204"/>
      </rPr>
      <t>Предоставление мер материального стимулирования студентам,обучающимся по договорам о целевом обучении в образовательных организациях высшего образования по направлениям подготовки укрупненной группы "Образование и педагогические науки"</t>
    </r>
  </si>
  <si>
    <r>
      <rPr>
        <sz val="10"/>
        <color theme="1"/>
        <rFont val="Times New Roman"/>
        <family val="1"/>
        <charset val="204"/>
      </rPr>
      <t>Основное мероприятие 9.1.1.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Предоставление ежемесячной денежной выплаты студентам в период обучения в ВУЗе в соответствии с договором о целевом обучении.</t>
    </r>
  </si>
  <si>
    <t>9.1.1.1.</t>
  </si>
  <si>
    <t>Мероприятие 9.1.1.1.
Предоставление ежемесячной денежной выплаты студентам в период обучения в ВУЗе в соответствии с договором о целевом обучении.</t>
  </si>
  <si>
    <r>
      <t xml:space="preserve">Передано на хозяйственно-эксплуатационное обслуживание МУО "КХО" - </t>
    </r>
    <r>
      <rPr>
        <sz val="10"/>
        <rFont val="Times New Roman"/>
        <family val="1"/>
        <charset val="204"/>
      </rPr>
      <t>17 организаций</t>
    </r>
  </si>
  <si>
    <t xml:space="preserve">Предоставление методического обслуживания в области дошкольного, общего и дополнительного образования - 13 организаций </t>
  </si>
  <si>
    <t>проведена оплата 30% разработки проектно-сметной документации в целях обеспечения объемно-планировочного и конструкторского решения в части соединения помещений столовой и технологических цехов пищеблока школьной столовой</t>
  </si>
  <si>
    <t xml:space="preserve">Машнина И.Р., заведующий сектором общего образования в составе комитета по образованию Администрации города Оленегорска </t>
  </si>
  <si>
    <t xml:space="preserve">Кашаева Е.Л., заведующий сектором дополнительного образования и воспитательной работы в составе комитета по образованию Администрации города Оленегорска </t>
  </si>
  <si>
    <t>ООО "Северный морской проектный институт"дог. 24 от 03.07.2019 -295.0 т.р.(предмет-разработка проектно-сметной документации в целях обеспечения объемно-планировочного и конструкторского решения в части соединения помещений столовой и технологических цехов пищеблока школьной столовой  МОУ ООШ № 21 (2 корпус) )</t>
  </si>
  <si>
    <t xml:space="preserve"> - повышение оплаты труда работников муниципальных учреждений образования, повышение оплаты труда которых предусмотрено Указами Президента Российской Федерации</t>
  </si>
  <si>
    <t>из них:</t>
  </si>
  <si>
    <t>В.В.Решетова</t>
  </si>
  <si>
    <t>за 9 месяцев 2020 года</t>
  </si>
  <si>
    <t>Заключено контрактов за 2020 год(с указанием подрядчика, предмета контракта и суммы)</t>
  </si>
  <si>
    <t>2.3.</t>
  </si>
  <si>
    <t>2.3.1.</t>
  </si>
  <si>
    <t>2.3.1.1.</t>
  </si>
  <si>
    <t>Задача 2.3.
Организация материально-технического обеспечения в целях реализации учебного процесса</t>
  </si>
  <si>
    <t xml:space="preserve">Основное мероприятие 2.3.1.
Федеральный проект "Современная школа" </t>
  </si>
  <si>
    <t>Мероприятие 2.3.1.1.
Федеральный проект "Современная школа" (обновление материально-технической базы для формирования у обучающихся современных технологических и гуманитарных навыков)</t>
  </si>
  <si>
    <t xml:space="preserve"> - частичная компенсация дополнительных расходов на повышение оплаты труда работников муниципальных учреждений в связи с доведением оплаты труда до минимального размера оплаты труда</t>
  </si>
  <si>
    <t xml:space="preserve">5.1.4.   </t>
  </si>
  <si>
    <t xml:space="preserve">5.1.4.1.   </t>
  </si>
  <si>
    <t>Мероприятие 5.1.4.1.               Федеральный проект "Успех каждого ребенка" (Создание новых мест в образовательных организациях различных типов для реализации дополнительных общеразвивающих программ всех направленностей)</t>
  </si>
  <si>
    <r>
      <rPr>
        <b/>
        <sz val="10"/>
        <color theme="1"/>
        <rFont val="Times New Roman"/>
        <family val="1"/>
        <charset val="204"/>
      </rPr>
      <t xml:space="preserve">Основное мероприятие 5.1.4.  </t>
    </r>
    <r>
      <rPr>
        <sz val="10"/>
        <color theme="1"/>
        <rFont val="Times New Roman"/>
        <family val="1"/>
        <charset val="204"/>
      </rPr>
      <t xml:space="preserve">       Федеральный проект "Успех каждого ребенка" </t>
    </r>
  </si>
  <si>
    <t>6.1.1.2.</t>
  </si>
  <si>
    <t xml:space="preserve">Мероприятие 6.1.1.2.
Приобретение и установка малых игровых форм на территории МБДОУ № 12 и № 14
</t>
  </si>
  <si>
    <t>проведение мероприятия планируется в 4 квартале 2020 года</t>
  </si>
  <si>
    <t>капитальный ремонт  помещений столовой и технологических цехов пищеблока школьной столовой Муниципального бюджетного общеобразовательного учреждения «Основная общеобразовательная школа № 21» (2 корпус)</t>
  </si>
  <si>
    <t>выполнение работ по установке металлических дверей эвакуационных выходов Муниципального бюджетного общеобразовательного учреждения «Основная общеобразовательная школа № 21» (1 корпус)</t>
  </si>
  <si>
    <t>замена деревянных оконных блоков на окна из ПВХ-профиля помещений столовой и технологических цехов пищеблока школьной столовой Муниципального бюджетного общеобразовательного учреждения «Основная общеобразовательная школа № 21» (2 корпус)</t>
  </si>
  <si>
    <t>ремонт помещений спортзала МБОУ ООШ № 21 (корпус 2)</t>
  </si>
  <si>
    <t>выполнение работ по замене дверей и установке оконных блоков из ПВХ-профилей в помещениях спортзала МБОУ ООШ № 21(корпус 2)</t>
  </si>
  <si>
    <t xml:space="preserve">выполнение работ по замене межэтажных дверей с устройством противодымных уплотнителей в МБОУ СОШ № 4 (2 и 3-й этажи левое крыло корпус 1) </t>
  </si>
  <si>
    <t>выполнение работ по замене электрощитов в МБДОУ № 6</t>
  </si>
  <si>
    <t>капитальный ремонт пищеблока  муниципального общеобразовательного учреждения «Средняя общеобразовательная школа № 13»</t>
  </si>
  <si>
    <t>ремонт полов  коридоров  2-ого и 4-ого этажей   муниципального общеобразовательного учреждения «Средняя общеобразовательная школа № 13»</t>
  </si>
  <si>
    <t>ремонт и отделка стен лестничных клеток (покраска),
ремонт и отделка галерей между 1 и 2, 2 и 3 корпусами (покраска) МАДОУ № 9</t>
  </si>
  <si>
    <t>выполнение работ по установке противопожарных дверей, отделяющих складские помещения МАДОУ № 13</t>
  </si>
  <si>
    <t>ремонт лестничных клеток в блоках «А», «Б», «В», «Г» МБДОУ № 14</t>
  </si>
  <si>
    <t>оборудование детских игровых площадок МБДОУ № 14 по фактическим адресам: ул. Пионерская, д.4а; н.п.Высокий, ул. Гвардейская, д.13а</t>
  </si>
  <si>
    <t>ремонт и отделка стен лестничных клеток МБДОУ № 6</t>
  </si>
  <si>
    <t>ремонт системы ХВС И ГВС в МБОУ «Средняя общеобразовательная школа № 22»</t>
  </si>
  <si>
    <t xml:space="preserve">ремонт помещений центров  образования  цифрового и гуманитарного профилей  "Точка  роста" в МБОУ СОШ № 4, МОУ СОШ № 13 </t>
  </si>
  <si>
    <t>выполнение работ по замене участка розлива пожаротушения и холодного водоснабжения в МБОУ СОШ № 4 (корпус 2)</t>
  </si>
  <si>
    <t>выполнение работ по подготовке основания для укладки спортплощадки МУ ДО "ЦВР"</t>
  </si>
  <si>
    <t>ремонт кровли в муниципальном бюджетном образовательном учреждении "Средняя общеобразовательная школа № 4" г.Оленегорск</t>
  </si>
  <si>
    <t>текущий ремонт кровли Центра внешкольной работы  г. Оленегорск</t>
  </si>
  <si>
    <t xml:space="preserve">текущий ремонт кровли пищеблока и столовой МОУ СОШ № 13 г. Оленегорск    </t>
  </si>
  <si>
    <t xml:space="preserve">текущий ремонт кровли спортзала и столовой МБОУ ООШ № 21 г. Оленегорск </t>
  </si>
  <si>
    <t xml:space="preserve">текущий ремонт кровли МБДОУ № 15 г. Оленегорск </t>
  </si>
  <si>
    <t>4.1.3.</t>
  </si>
  <si>
    <t>4.1.3.1.</t>
  </si>
  <si>
    <r>
      <rPr>
        <b/>
        <sz val="10"/>
        <color theme="1"/>
        <rFont val="Times New Roman"/>
        <family val="1"/>
        <charset val="204"/>
      </rPr>
      <t>Основное мероприятие 4.1.3.</t>
    </r>
    <r>
      <rPr>
        <sz val="10"/>
        <color theme="1"/>
        <rFont val="Times New Roman"/>
        <family val="1"/>
        <charset val="204"/>
      </rPr>
      <t xml:space="preserve">
Федеральный проект "Успех каждого ребенка"</t>
    </r>
  </si>
  <si>
    <t>Мероприятие 4.1.3.1.
Федеральный проект "Успех каждого ребенка" (создание в общеобразовательных организациях, расположенных в сельской местности, условий для занятий физической культурой и спортом)</t>
  </si>
  <si>
    <t>ООО"РЕМСТРОЙ" дог.03-03/20 от 03.03.20-552,8т.р., дог.04-03/20 от 04.03.20-552,8т.р.,  дог.05-03/20 от 05.03.20-563,1т.р., дог б/н от 02.03.20 - 557,9т.р., дог б/н от 02.03.20 - 169,8т.р., дог б/н от 16.07.20 - 227,0т.р.(предмет- кап.ремонт по замене оконных рам на окна из ПВХ-профилилей)</t>
  </si>
  <si>
    <t xml:space="preserve">проведены капитальные ремонты по замене оконных рам на окна из ПВХ-профиля в саду 14, школе 13, ЦВР </t>
  </si>
  <si>
    <t xml:space="preserve">проведен капитальный помещений столовой и технологических цехов пищеблока </t>
  </si>
  <si>
    <t xml:space="preserve">выполнены работы по установке металлических дверей эвакуационных выходов </t>
  </si>
  <si>
    <t>ИП Чепига Э.М. дог. 21/2-02 от 02.03.2020 -228,6 т.р. (предмет-выполнение работ по установке металлических дверей эвакуационных выходов)</t>
  </si>
  <si>
    <t>ООО"Теплотех"дог. 21 от 09.07.2020 - 597,0 тыс.руб., дог. 1 от 12.03.2020 - 2985,6 тыс.руб., (предмет- капитальный ремонт  помещений столовой и технологических цехов пищеблока школьной столовой МБОУ ООШ 21)</t>
  </si>
  <si>
    <t xml:space="preserve">проведена  замена оконных рам на окна из ПВХ-профиля </t>
  </si>
  <si>
    <t>ООО СТС дог. 20200706 от 06.07.2020 -213,6 т.р. (предмет-замена деревянных оконных блоков на окна из ПВХ-профиля помещений столовой и технологических цехов пищеблока)</t>
  </si>
  <si>
    <t>ИП Сазонов дог. 20200403 от 03.04.2020 -127,2 т.р. (предмет-ремонт помещений спортзала)</t>
  </si>
  <si>
    <t xml:space="preserve">проведен ремонт помещений спортзала  </t>
  </si>
  <si>
    <t>ООО СТС дог. 20200312 от 12.03.2020 -570,0 т.р. (предмет-выполнение работ по замене дверей и установке оконных блоков из ПВХ-профилей в помещениях спортзала)</t>
  </si>
  <si>
    <t xml:space="preserve">выполнены работы по замене дверей и установке оконных блоков из ПВХ-профилей в помещениях спортзала </t>
  </si>
  <si>
    <t xml:space="preserve">выполнены работы по замене межэтажных дверей с устройством противодымных уплотнителей </t>
  </si>
  <si>
    <t>ООО СТС дог. 20200131 от 31.01.2020 -150,0 т.р. (предмет-выполнение работ по замене межэтажных дверей с устройством противодымных уплотнителей)</t>
  </si>
  <si>
    <t>выполнены работы по замене электрощитов</t>
  </si>
  <si>
    <t>ООО Энерго-Сервис дог. 05-20 от 20.03.2020 -251,1 т.р. (предмет-выполнение работ по замене электрощитов)</t>
  </si>
  <si>
    <t>завершение работ планируется в 4 кв 2020</t>
  </si>
  <si>
    <t>ООО"РЕМСТРОЙ" дог.06-03/20 от 06.03.20-460,8т.р., дог.10-03/20 от 10.03.20-460,8т.р.,  дог.11-03/20 от 11.03.20-484,8т.р.(предмет- ремонт полов  коридоров  2-ого и 4-ого этажей )</t>
  </si>
  <si>
    <t>проведены работы по ремонту полов</t>
  </si>
  <si>
    <t>выполнены работы по установке противопожарных дверей, отделяющих складские помещения</t>
  </si>
  <si>
    <t>ООО"РЕМСТРОЙ" дог б/н от 02.03.20 - 96,0т.р., (предмет-выполнение работ по установке противопожарных дверей, отделяющих складские помещения)</t>
  </si>
  <si>
    <t>ООО СТС дог. 20200720/1 от 20.07.2020 -428,6 т.р., дог. 20200720/2 от 20.07.2020 -428,6 т.р. (предмет-ремонт лестничных клеток в блоках «А», «Б», «В», «Г»)</t>
  </si>
  <si>
    <t>выполнены работы по ремонту лестничных клеток в блоках «А», «Б», «В», «Г»</t>
  </si>
  <si>
    <t>АО КСИЛ ПК ИНФЛЭКС дог. Д-МН-20-00016 от 03.08.2020, Д-МН-20-00017 от 03.08.2020 -на общую сумму 625,4 т.р. (предмет-оборудование детских игровых площадок МБДОУ № 14)</t>
  </si>
  <si>
    <t>ООО СТС дог. 20200401/1,2,3,4 от 01.04.2020 на общую сумму 1836,3 тыс.руб.(предмет-ремонт и отделка стен лестничных клеток)</t>
  </si>
  <si>
    <t>проведены работы по ремонту и отделке стен лестничных клеток</t>
  </si>
  <si>
    <t>планируется в 4 кв 2020</t>
  </si>
  <si>
    <t xml:space="preserve">выполнены работы по подготовке основания для укладки спортплощадки </t>
  </si>
  <si>
    <t>ООО Стройконструкция дог. 08/20 от 13.07.2020 на сумму 157,2 тыс.руб.(предмет-выполнение работ по подготовке основания для укладки спортплощадки )</t>
  </si>
  <si>
    <t>выполнены работы по замене участка розлива пожаротушения и холодного водоснабжения</t>
  </si>
  <si>
    <t>ООО ОВК дог. 041/20 от 08.06.2020 на сумму 283,4 тыс.руб.(предмет-выполнение работ по замене участка розлива пожаротушения и холодного водоснабжения)</t>
  </si>
  <si>
    <t>проведен ремонт помещений центров  образования  цифрового и гуманитарного профилей  "Точка  роста"</t>
  </si>
  <si>
    <t>ООО СТС дог. 20202005/1,2 от 20.05.2020,  20202105/1,2 от 21.05.2020, ООО Полимер дог 4 от 26.05.2020, ООО"РЕМСТРОЙ" дог.21-05/20, 21-05/20/1 от 20.05.20, 22-05/20 от 22.05.20, ООО ЛИФТ 872/20-УЭМ от 21.05.20 на общую сумму 1900,0 тыс.руб.(предмет-ремонт помещений центров  образования  цифрового и гуманитарного профилей  "Точка  роста")</t>
  </si>
  <si>
    <t>проводятся работы по ремонту системы ХВС И ГВС, завершение работ планируется в 4 кв 2020</t>
  </si>
  <si>
    <t>Дог. ГПХ б/н от 25.05.20 (предмет-ремонт системы ХВС И ГВС)</t>
  </si>
  <si>
    <t>проведен ремонт и отделка стен лестничных клеток (покраска),
ремонт и отделка галерей между 1 и 2, 2 и 3 корпусами (покраска)</t>
  </si>
  <si>
    <t xml:space="preserve">ООО "Стротехсервис" дог.20200604 от 04.06.2020, 20200609 от 09.06.2020 на общую сумму 845,3т.р.(предмет-ремонт и отделка стен лестничных клеток (покраска),
ремонт и отделка галерей между 1 и 2, 2 и 3 корпусами (покраска)) </t>
  </si>
  <si>
    <t>ООО "Фитнесс-НВ" дог № 27/03 от 27.03.2020,   ООО"Гераклион Эквип дог № 1031 от 25.03.20, 1026 от 26.03.20 на общую сумму 1512,5т.р. (предмет-приобретение спортивного оборудования)</t>
  </si>
  <si>
    <t>приобретено спортивное оборудование (теннисные столы и комплектующие к ним, оборудование для фитнеса), обрудование для тренажерного зала</t>
  </si>
  <si>
    <t xml:space="preserve">оборудованы детские игровые площадки </t>
  </si>
  <si>
    <t>предоставление бесплатного дошкольного образования в ДОО за 9 мес.- 1742 чел., предоставление бесплатного дошкольного образования в ДОО для детей-инвалидов за 9 мес. - 26 чел.</t>
  </si>
  <si>
    <t>предоставление общедоступного и бесплатного начального общего, основного общего, среднего общего образования в объеме основных общеобразовательных программ, а также дополнитель-ного образования в общеобразо-вательных организациях за 9 мес. - 3148 чел., для детей-инвалидов на дому -13 чел.</t>
  </si>
  <si>
    <t>организация предоставления бесплатного питания за 9 мес. -1342 чел.(обучающиеся 1-4 классов), 774 чел. (обучающиеся находящиеся в трудной жизненной ситуации)</t>
  </si>
  <si>
    <t>обновлена материально-техническая база для формирования у обучающихся современных технологических и гуманитарных навыков, открыты Центры  образования  цифрового и гуманитарного профилей  "Точка  роста" (МБОУ СОШ 4, МОУ СОШ 13)</t>
  </si>
  <si>
    <t>Предоставление дополнительного образования детям в муниципальных образовательных организациях за 9 мес. -110964 человеко- часов.</t>
  </si>
  <si>
    <t>Создано 60 новых человеко-мест в МУ ДО ЦВР для реализации дополнительных общеразвивающих программ технической направленности</t>
  </si>
  <si>
    <t>завершение мероприятия планируется в 4 кв 2020</t>
  </si>
  <si>
    <t xml:space="preserve">Численность детей и подростков, охваченных отдыхом в лагерях с дневным пребыванием детей, организованных на базе образовательных организаций -70 чел. </t>
  </si>
  <si>
    <t>Численность подростков, участвующих в палаточных лагерях, экспедициях, организованных 
в муниципальных образовательных организациях  - 30 чел.(ЦВР, школа 13)</t>
  </si>
  <si>
    <t>Численность несовершен-нолетних, участ-вующих во временных работах в трудовых бригадах, на предприятиях и в учреждениях города -215 чел.(УСЦ, Музыкальная школа, МУП ОТС, школа 4,7,13, ЦВР, ГОБУЗ ЦГБ, ГАПОУ МО «ОГПК»)</t>
  </si>
  <si>
    <t>Численность детей и подростков, охваченных отдыхом в форме дворовых площадок, организованных на базе образовательных организаций -220 чел. (школы 4, 13, 21, ЦВР)</t>
  </si>
  <si>
    <t>ИП Четаева Е.Н. дог № 200302-70КП  от 05.03.2020 на сумму 422,2т.р. (предмет-приобретение оборудования и инструментов)</t>
  </si>
  <si>
    <t>приобретена мебель для школьных столовых (школы 7, 13, 21, 22): столы, стулья, табуреты, скамьи; оборудование - пароконвектомат, подставка металлическая (КШП).</t>
  </si>
  <si>
    <t>ИП Корепанов А.Ю. дог БНК-10/25/01-20 от 25.01.20, ООО Б Класс дог 1/1 от 10.01.20, дог 19/21 от 03.02.20, ИП Нуруев А.А. дог 8 от 23.03.20, ООО Учкомплект  дог 2 от 27.01.20 на общую сумму 817,0 тыс.руб. (предмет - приобретение мебели для школьных столовых), ООО Компания Торговый дизайн дог 0906/047 от 09.06.20 (предмет - приобретение оборудования)).</t>
  </si>
  <si>
    <t>Начальник ЦБ образования</t>
  </si>
  <si>
    <t>С.А.Валдаева</t>
  </si>
  <si>
    <t>ООО "ВИТЭК: контракт 0349300010320000003-01 от 16.03.20 на сумму 1354,2тыс.руб., №0349300010320000048-02 20 000004 от 20.10.2020 на сумму 1408,5тыс.руб. (предмет-поставка нефтепродуктов);</t>
  </si>
  <si>
    <t>заключено 15 договоров с ООО "ЮВЕНТА" (предмет-поставка продуктов питания) на общую сумму 1 243,8 тыс.р., 5 договоров с ИП Сулейбанов Ч.М. (предмет-поставка продуктов питания) на общую сумму 386,6 тыс.р., 10 договоров с ИП Аббасов Э.Ш. (предмет-поставка продуктов питания) на общую сумму 307,7 тыс.р., 6 договоров с ООО "Мурман фуд" (предмет-поставка продуктов питания) на общую сумму 179,7 тыс.р.</t>
  </si>
  <si>
    <t>заключено 4 договора с ООО "Мозаика" от  24,25,26.03.2020 на общую сумму 1 175,9 тыс.руб., с ООО "ФГОС-резерв" на сумму 429,2 тыс.руб., с ООО "Допобразование"  на сумму 501,0 тыс.руб., с ИП Дурандин А.Н. на сумму 245,7 тыс.руб. (предмет догоров - аддитивное и компьютерное оборудование, учебное оборудование, аккумуляторный и ручной инструмент, пиобретение мебели).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</si>
</sst>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206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18" fillId="0" borderId="0" applyFont="0" applyFill="0" applyBorder="0" applyAlignment="0" applyProtection="0"/>
  </cellStyleXfs>
  <cellXfs count="433">
    <xf numFmtId="0" fontId="0" fillId="0" borderId="0" xfId="0"/>
    <xf numFmtId="0" fontId="1" fillId="0" borderId="0" xfId="0" applyFont="1" applyBorder="1" applyAlignment="1">
      <alignment vertical="center" wrapText="1"/>
    </xf>
    <xf numFmtId="0" fontId="3" fillId="0" borderId="0" xfId="0" applyNumberFormat="1" applyFont="1" applyAlignment="1"/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9" fillId="0" borderId="1" xfId="0" applyFont="1" applyBorder="1" applyAlignment="1">
      <alignment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wrapText="1"/>
    </xf>
    <xf numFmtId="0" fontId="10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2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/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6" fontId="12" fillId="0" borderId="19" xfId="0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7" fillId="0" borderId="4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9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vertical="center" wrapText="1"/>
    </xf>
    <xf numFmtId="165" fontId="7" fillId="0" borderId="20" xfId="0" applyNumberFormat="1" applyFont="1" applyBorder="1" applyAlignment="1">
      <alignment vertical="center" wrapText="1"/>
    </xf>
    <xf numFmtId="165" fontId="7" fillId="0" borderId="19" xfId="0" applyNumberFormat="1" applyFont="1" applyBorder="1" applyAlignment="1">
      <alignment vertical="center" wrapText="1"/>
    </xf>
    <xf numFmtId="165" fontId="7" fillId="0" borderId="5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66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vertical="center" wrapText="1"/>
    </xf>
    <xf numFmtId="165" fontId="4" fillId="0" borderId="20" xfId="0" applyNumberFormat="1" applyFont="1" applyBorder="1" applyAlignment="1">
      <alignment vertical="center" wrapText="1"/>
    </xf>
    <xf numFmtId="164" fontId="4" fillId="0" borderId="9" xfId="2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4" fillId="0" borderId="5" xfId="0" applyNumberFormat="1" applyFont="1" applyBorder="1" applyAlignment="1">
      <alignment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71" xfId="0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17" fontId="7" fillId="0" borderId="3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14" fontId="7" fillId="0" borderId="31" xfId="0" applyNumberFormat="1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vertical="center" wrapText="1"/>
    </xf>
    <xf numFmtId="0" fontId="7" fillId="0" borderId="3" xfId="0" applyNumberFormat="1" applyFont="1" applyBorder="1" applyAlignment="1">
      <alignment vertical="center" wrapText="1"/>
    </xf>
    <xf numFmtId="0" fontId="7" fillId="0" borderId="4" xfId="0" applyNumberFormat="1" applyFont="1" applyBorder="1" applyAlignment="1">
      <alignment vertical="center" wrapText="1"/>
    </xf>
    <xf numFmtId="0" fontId="9" fillId="0" borderId="2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9" fillId="0" borderId="30" xfId="0" applyNumberFormat="1" applyFont="1" applyBorder="1" applyAlignment="1">
      <alignment horizontal="center" vertical="center" wrapText="1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2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 wrapText="1"/>
    </xf>
    <xf numFmtId="0" fontId="16" fillId="0" borderId="31" xfId="0" applyNumberFormat="1" applyFont="1" applyBorder="1" applyAlignment="1">
      <alignment horizontal="center" vertical="center" wrapText="1"/>
    </xf>
    <xf numFmtId="0" fontId="16" fillId="0" borderId="32" xfId="0" applyNumberFormat="1" applyFont="1" applyBorder="1" applyAlignment="1">
      <alignment horizontal="center" vertical="center" wrapText="1"/>
    </xf>
    <xf numFmtId="16" fontId="9" fillId="0" borderId="30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4" fillId="0" borderId="69" xfId="0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7" fillId="0" borderId="1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0" fillId="0" borderId="0" xfId="0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5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534"/>
  <sheetViews>
    <sheetView tabSelected="1" view="pageBreakPreview" zoomScaleNormal="75" zoomScaleSheetLayoutView="100" workbookViewId="0">
      <selection activeCell="I86" sqref="I86"/>
    </sheetView>
  </sheetViews>
  <sheetFormatPr defaultColWidth="9.140625" defaultRowHeight="15" x14ac:dyDescent="0.25"/>
  <cols>
    <col min="1" max="1" width="6.5703125" style="12" customWidth="1"/>
    <col min="2" max="2" width="32.140625" style="10" customWidth="1"/>
    <col min="3" max="3" width="26.85546875" style="10" customWidth="1"/>
    <col min="4" max="4" width="14.7109375" style="10" customWidth="1"/>
    <col min="5" max="5" width="15.42578125" style="10" customWidth="1"/>
    <col min="6" max="6" width="14" style="10" customWidth="1"/>
    <col min="7" max="7" width="9.140625" style="13"/>
    <col min="8" max="8" width="14" style="10" customWidth="1"/>
    <col min="9" max="9" width="11.140625" style="10" customWidth="1"/>
    <col min="10" max="10" width="10.42578125" style="10" customWidth="1"/>
    <col min="11" max="11" width="12.140625" style="10" customWidth="1"/>
    <col min="12" max="15" width="10.5703125" style="10" customWidth="1"/>
    <col min="16" max="16" width="15.28515625" style="10" customWidth="1"/>
    <col min="17" max="16384" width="9.140625" style="10"/>
  </cols>
  <sheetData>
    <row r="1" spans="1:21" ht="13.5" customHeight="1" x14ac:dyDescent="0.25">
      <c r="C1" s="17"/>
      <c r="L1" s="298" t="s">
        <v>45</v>
      </c>
      <c r="M1" s="298"/>
      <c r="N1" s="298"/>
      <c r="O1" s="298"/>
      <c r="P1" s="298"/>
    </row>
    <row r="2" spans="1:21" ht="13.5" customHeight="1" x14ac:dyDescent="0.25">
      <c r="C2" s="17"/>
      <c r="L2" s="298" t="s">
        <v>114</v>
      </c>
      <c r="M2" s="298"/>
      <c r="N2" s="298"/>
      <c r="O2" s="298"/>
      <c r="P2" s="298"/>
    </row>
    <row r="3" spans="1:21" ht="11.25" customHeight="1" x14ac:dyDescent="0.25">
      <c r="L3" s="298" t="s">
        <v>46</v>
      </c>
      <c r="M3" s="298"/>
      <c r="N3" s="298"/>
      <c r="O3" s="298"/>
      <c r="P3" s="298"/>
    </row>
    <row r="4" spans="1:21" ht="13.5" customHeight="1" x14ac:dyDescent="0.25">
      <c r="L4" s="303" t="s">
        <v>50</v>
      </c>
      <c r="M4" s="303"/>
      <c r="N4" s="303"/>
      <c r="O4" s="303"/>
      <c r="P4" s="298"/>
    </row>
    <row r="5" spans="1:21" ht="15.75" x14ac:dyDescent="0.25">
      <c r="A5" s="300" t="s">
        <v>118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</row>
    <row r="6" spans="1:21" ht="15.75" x14ac:dyDescent="0.25">
      <c r="A6" s="305" t="s">
        <v>273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</row>
    <row r="7" spans="1:21" ht="9.75" customHeight="1" thickBot="1" x14ac:dyDescent="0.3">
      <c r="A7" s="121"/>
      <c r="B7" s="15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</row>
    <row r="8" spans="1:21" ht="15.75" customHeight="1" thickBot="1" x14ac:dyDescent="0.3">
      <c r="A8" s="304" t="s">
        <v>0</v>
      </c>
      <c r="B8" s="329" t="s">
        <v>51</v>
      </c>
      <c r="C8" s="313" t="s">
        <v>90</v>
      </c>
      <c r="D8" s="337" t="s">
        <v>98</v>
      </c>
      <c r="E8" s="338"/>
      <c r="F8" s="338"/>
      <c r="G8" s="338"/>
      <c r="H8" s="338"/>
      <c r="I8" s="338"/>
      <c r="J8" s="338"/>
      <c r="K8" s="338"/>
      <c r="L8" s="338"/>
      <c r="M8" s="338"/>
      <c r="N8" s="339"/>
      <c r="O8" s="340"/>
      <c r="P8" s="318" t="s">
        <v>274</v>
      </c>
    </row>
    <row r="9" spans="1:21" ht="39" customHeight="1" x14ac:dyDescent="0.25">
      <c r="A9" s="227"/>
      <c r="B9" s="330"/>
      <c r="C9" s="314"/>
      <c r="D9" s="203" t="s">
        <v>63</v>
      </c>
      <c r="E9" s="206" t="s">
        <v>60</v>
      </c>
      <c r="F9" s="223" t="s">
        <v>61</v>
      </c>
      <c r="G9" s="306" t="s">
        <v>1</v>
      </c>
      <c r="H9" s="307"/>
      <c r="I9" s="307"/>
      <c r="J9" s="307"/>
      <c r="K9" s="308"/>
      <c r="L9" s="306" t="s">
        <v>93</v>
      </c>
      <c r="M9" s="308"/>
      <c r="N9" s="306" t="s">
        <v>94</v>
      </c>
      <c r="O9" s="308"/>
      <c r="P9" s="319"/>
      <c r="S9" s="42"/>
      <c r="T9" s="42"/>
      <c r="U9" s="42"/>
    </row>
    <row r="10" spans="1:21" ht="70.5" customHeight="1" thickBot="1" x14ac:dyDescent="0.3">
      <c r="A10" s="192"/>
      <c r="B10" s="220"/>
      <c r="C10" s="221"/>
      <c r="D10" s="219"/>
      <c r="E10" s="220"/>
      <c r="F10" s="221"/>
      <c r="G10" s="130" t="s">
        <v>21</v>
      </c>
      <c r="H10" s="129" t="s">
        <v>81</v>
      </c>
      <c r="I10" s="129" t="s">
        <v>85</v>
      </c>
      <c r="J10" s="129" t="s">
        <v>32</v>
      </c>
      <c r="K10" s="128" t="s">
        <v>86</v>
      </c>
      <c r="L10" s="147" t="s">
        <v>91</v>
      </c>
      <c r="M10" s="149" t="s">
        <v>92</v>
      </c>
      <c r="N10" s="147" t="s">
        <v>95</v>
      </c>
      <c r="O10" s="149" t="s">
        <v>96</v>
      </c>
      <c r="P10" s="207"/>
      <c r="S10" s="42"/>
      <c r="T10" s="42"/>
      <c r="U10" s="42"/>
    </row>
    <row r="11" spans="1:21" ht="15.75" thickBot="1" x14ac:dyDescent="0.3">
      <c r="A11" s="36">
        <v>1</v>
      </c>
      <c r="B11" s="37">
        <v>2</v>
      </c>
      <c r="C11" s="38">
        <v>3</v>
      </c>
      <c r="D11" s="39">
        <v>4</v>
      </c>
      <c r="E11" s="37">
        <v>5</v>
      </c>
      <c r="F11" s="38">
        <v>6</v>
      </c>
      <c r="G11" s="39">
        <v>7</v>
      </c>
      <c r="H11" s="37">
        <v>8</v>
      </c>
      <c r="I11" s="37">
        <v>9</v>
      </c>
      <c r="J11" s="37">
        <v>10</v>
      </c>
      <c r="K11" s="40">
        <v>11</v>
      </c>
      <c r="L11" s="39">
        <v>12</v>
      </c>
      <c r="M11" s="40">
        <v>13</v>
      </c>
      <c r="N11" s="39">
        <v>14</v>
      </c>
      <c r="O11" s="150">
        <v>15</v>
      </c>
      <c r="P11" s="40">
        <v>16</v>
      </c>
    </row>
    <row r="12" spans="1:21" ht="21.75" customHeight="1" x14ac:dyDescent="0.25">
      <c r="A12" s="320" t="s">
        <v>121</v>
      </c>
      <c r="B12" s="321"/>
      <c r="C12" s="299" t="s">
        <v>249</v>
      </c>
      <c r="D12" s="202" t="s">
        <v>54</v>
      </c>
      <c r="E12" s="205" t="s">
        <v>54</v>
      </c>
      <c r="F12" s="222" t="s">
        <v>54</v>
      </c>
      <c r="G12" s="33" t="s">
        <v>7</v>
      </c>
      <c r="H12" s="163">
        <f>H13+H14+H15</f>
        <v>875380.29999999993</v>
      </c>
      <c r="I12" s="163">
        <f>I13+I14+I15</f>
        <v>643867.89999999991</v>
      </c>
      <c r="J12" s="163">
        <f>J13+J14+J15</f>
        <v>643278.29999999993</v>
      </c>
      <c r="K12" s="163">
        <f>K13+K14+K15</f>
        <v>643278.29999999993</v>
      </c>
      <c r="L12" s="167">
        <f t="shared" ref="L12:L91" si="0">J12/H12*100</f>
        <v>73.4855810668803</v>
      </c>
      <c r="M12" s="166">
        <f t="shared" ref="M12:M91" si="1">J12-H12</f>
        <v>-232102</v>
      </c>
      <c r="N12" s="167">
        <f t="shared" ref="N12:N91" si="2">K12/H12*100</f>
        <v>73.4855810668803</v>
      </c>
      <c r="O12" s="166">
        <f t="shared" ref="O12:O91" si="3">K12-H12</f>
        <v>-232102</v>
      </c>
      <c r="P12" s="251"/>
    </row>
    <row r="13" spans="1:21" ht="16.5" customHeight="1" x14ac:dyDescent="0.25">
      <c r="A13" s="322"/>
      <c r="B13" s="323"/>
      <c r="C13" s="299"/>
      <c r="D13" s="202"/>
      <c r="E13" s="205"/>
      <c r="F13" s="222"/>
      <c r="G13" s="30" t="s">
        <v>5</v>
      </c>
      <c r="H13" s="164">
        <f t="shared" ref="H13:K15" si="4">H17+H45+H89+H133+H329+H366+H394+H470+H510</f>
        <v>289864.19999999995</v>
      </c>
      <c r="I13" s="164">
        <f t="shared" si="4"/>
        <v>234130.2</v>
      </c>
      <c r="J13" s="164">
        <f t="shared" si="4"/>
        <v>233540.6</v>
      </c>
      <c r="K13" s="164">
        <f t="shared" si="4"/>
        <v>233540.6</v>
      </c>
      <c r="L13" s="167">
        <f t="shared" si="0"/>
        <v>80.568969883138394</v>
      </c>
      <c r="M13" s="166">
        <f t="shared" si="1"/>
        <v>-56323.599999999948</v>
      </c>
      <c r="N13" s="167">
        <f t="shared" si="2"/>
        <v>80.568969883138394</v>
      </c>
      <c r="O13" s="166">
        <f t="shared" si="3"/>
        <v>-56323.599999999948</v>
      </c>
      <c r="P13" s="251"/>
    </row>
    <row r="14" spans="1:21" ht="16.5" customHeight="1" x14ac:dyDescent="0.25">
      <c r="A14" s="322"/>
      <c r="B14" s="323"/>
      <c r="C14" s="299"/>
      <c r="D14" s="202"/>
      <c r="E14" s="205"/>
      <c r="F14" s="222"/>
      <c r="G14" s="30" t="s">
        <v>4</v>
      </c>
      <c r="H14" s="164">
        <f t="shared" si="4"/>
        <v>585516.1</v>
      </c>
      <c r="I14" s="164">
        <f t="shared" si="4"/>
        <v>409737.69999999995</v>
      </c>
      <c r="J14" s="164">
        <f t="shared" si="4"/>
        <v>409737.69999999995</v>
      </c>
      <c r="K14" s="164">
        <f t="shared" si="4"/>
        <v>409737.69999999995</v>
      </c>
      <c r="L14" s="167">
        <f t="shared" si="0"/>
        <v>69.978895541898851</v>
      </c>
      <c r="M14" s="166">
        <f t="shared" si="1"/>
        <v>-175778.40000000002</v>
      </c>
      <c r="N14" s="167">
        <f t="shared" si="2"/>
        <v>69.978895541898851</v>
      </c>
      <c r="O14" s="166">
        <f t="shared" si="3"/>
        <v>-175778.40000000002</v>
      </c>
      <c r="P14" s="251"/>
      <c r="Q14" s="1"/>
      <c r="R14" s="1"/>
      <c r="S14" s="1"/>
    </row>
    <row r="15" spans="1:21" ht="16.5" customHeight="1" x14ac:dyDescent="0.25">
      <c r="A15" s="324"/>
      <c r="B15" s="325"/>
      <c r="C15" s="299"/>
      <c r="D15" s="203"/>
      <c r="E15" s="206"/>
      <c r="F15" s="223"/>
      <c r="G15" s="30" t="s">
        <v>6</v>
      </c>
      <c r="H15" s="164">
        <f t="shared" si="4"/>
        <v>0</v>
      </c>
      <c r="I15" s="164">
        <f t="shared" si="4"/>
        <v>0</v>
      </c>
      <c r="J15" s="164">
        <f t="shared" si="4"/>
        <v>0</v>
      </c>
      <c r="K15" s="164">
        <f t="shared" si="4"/>
        <v>0</v>
      </c>
      <c r="L15" s="167" t="e">
        <f t="shared" si="0"/>
        <v>#DIV/0!</v>
      </c>
      <c r="M15" s="166">
        <f t="shared" si="1"/>
        <v>0</v>
      </c>
      <c r="N15" s="167" t="e">
        <f t="shared" si="2"/>
        <v>#DIV/0!</v>
      </c>
      <c r="O15" s="166">
        <f t="shared" si="3"/>
        <v>0</v>
      </c>
      <c r="P15" s="251"/>
      <c r="Q15" s="1"/>
      <c r="R15" s="1"/>
      <c r="S15" s="1"/>
    </row>
    <row r="16" spans="1:21" ht="21" customHeight="1" x14ac:dyDescent="0.25">
      <c r="A16" s="216" t="s">
        <v>12</v>
      </c>
      <c r="B16" s="301" t="s">
        <v>122</v>
      </c>
      <c r="C16" s="302" t="s">
        <v>198</v>
      </c>
      <c r="D16" s="219" t="s">
        <v>54</v>
      </c>
      <c r="E16" s="220" t="s">
        <v>54</v>
      </c>
      <c r="F16" s="221" t="s">
        <v>54</v>
      </c>
      <c r="G16" s="31" t="s">
        <v>7</v>
      </c>
      <c r="H16" s="177">
        <f>H17+H18+H19</f>
        <v>370761.30000000005</v>
      </c>
      <c r="I16" s="177">
        <f>I17+I18+I19</f>
        <v>279629.3</v>
      </c>
      <c r="J16" s="177">
        <f>J17+J18+J19</f>
        <v>279629.3</v>
      </c>
      <c r="K16" s="177">
        <f>K17+K18+K19</f>
        <v>279629.3</v>
      </c>
      <c r="L16" s="167">
        <f t="shared" si="0"/>
        <v>75.42030411480377</v>
      </c>
      <c r="M16" s="166">
        <f t="shared" si="1"/>
        <v>-91132.000000000058</v>
      </c>
      <c r="N16" s="167">
        <f t="shared" si="2"/>
        <v>75.42030411480377</v>
      </c>
      <c r="O16" s="166">
        <f t="shared" si="3"/>
        <v>-91132.000000000058</v>
      </c>
      <c r="P16" s="250"/>
    </row>
    <row r="17" spans="1:16" ht="17.25" customHeight="1" x14ac:dyDescent="0.25">
      <c r="A17" s="216"/>
      <c r="B17" s="301"/>
      <c r="C17" s="302"/>
      <c r="D17" s="202"/>
      <c r="E17" s="205"/>
      <c r="F17" s="222"/>
      <c r="G17" s="30" t="s">
        <v>5</v>
      </c>
      <c r="H17" s="177">
        <f>H21</f>
        <v>134667.9</v>
      </c>
      <c r="I17" s="165">
        <f>I21</f>
        <v>115738</v>
      </c>
      <c r="J17" s="165">
        <f>J21</f>
        <v>115738</v>
      </c>
      <c r="K17" s="165">
        <f>K21</f>
        <v>115738</v>
      </c>
      <c r="L17" s="167">
        <f t="shared" si="0"/>
        <v>85.943272301714075</v>
      </c>
      <c r="M17" s="166">
        <f t="shared" si="1"/>
        <v>-18929.899999999994</v>
      </c>
      <c r="N17" s="167">
        <f t="shared" si="2"/>
        <v>85.943272301714075</v>
      </c>
      <c r="O17" s="166">
        <f t="shared" si="3"/>
        <v>-18929.899999999994</v>
      </c>
      <c r="P17" s="251"/>
    </row>
    <row r="18" spans="1:16" ht="17.25" customHeight="1" x14ac:dyDescent="0.25">
      <c r="A18" s="216"/>
      <c r="B18" s="301"/>
      <c r="C18" s="302"/>
      <c r="D18" s="202"/>
      <c r="E18" s="205"/>
      <c r="F18" s="222"/>
      <c r="G18" s="30" t="s">
        <v>4</v>
      </c>
      <c r="H18" s="177">
        <f t="shared" ref="H18:I19" si="5">H22</f>
        <v>236093.40000000002</v>
      </c>
      <c r="I18" s="165">
        <f t="shared" si="5"/>
        <v>163891.29999999999</v>
      </c>
      <c r="J18" s="165">
        <f t="shared" ref="J18:K18" si="6">J22</f>
        <v>163891.29999999999</v>
      </c>
      <c r="K18" s="165">
        <f t="shared" si="6"/>
        <v>163891.29999999999</v>
      </c>
      <c r="L18" s="167">
        <f t="shared" si="0"/>
        <v>69.417993048513836</v>
      </c>
      <c r="M18" s="166">
        <f t="shared" si="1"/>
        <v>-72202.100000000035</v>
      </c>
      <c r="N18" s="167">
        <f t="shared" si="2"/>
        <v>69.417993048513836</v>
      </c>
      <c r="O18" s="166">
        <f t="shared" si="3"/>
        <v>-72202.100000000035</v>
      </c>
      <c r="P18" s="251"/>
    </row>
    <row r="19" spans="1:16" ht="17.25" customHeight="1" x14ac:dyDescent="0.25">
      <c r="A19" s="216"/>
      <c r="B19" s="301"/>
      <c r="C19" s="302"/>
      <c r="D19" s="203"/>
      <c r="E19" s="206"/>
      <c r="F19" s="223"/>
      <c r="G19" s="30" t="s">
        <v>6</v>
      </c>
      <c r="H19" s="165">
        <f t="shared" si="5"/>
        <v>0</v>
      </c>
      <c r="I19" s="165">
        <f t="shared" si="5"/>
        <v>0</v>
      </c>
      <c r="J19" s="165">
        <f t="shared" ref="J19:K19" si="7">J23</f>
        <v>0</v>
      </c>
      <c r="K19" s="165">
        <f t="shared" si="7"/>
        <v>0</v>
      </c>
      <c r="L19" s="167" t="e">
        <f t="shared" si="0"/>
        <v>#DIV/0!</v>
      </c>
      <c r="M19" s="166">
        <f t="shared" si="1"/>
        <v>0</v>
      </c>
      <c r="N19" s="167" t="e">
        <f t="shared" si="2"/>
        <v>#DIV/0!</v>
      </c>
      <c r="O19" s="166">
        <f t="shared" si="3"/>
        <v>0</v>
      </c>
      <c r="P19" s="251"/>
    </row>
    <row r="20" spans="1:16" ht="18.75" customHeight="1" x14ac:dyDescent="0.25">
      <c r="A20" s="227" t="s">
        <v>8</v>
      </c>
      <c r="B20" s="228" t="s">
        <v>123</v>
      </c>
      <c r="C20" s="218" t="s">
        <v>54</v>
      </c>
      <c r="D20" s="192" t="s">
        <v>54</v>
      </c>
      <c r="E20" s="326" t="s">
        <v>54</v>
      </c>
      <c r="F20" s="315" t="s">
        <v>54</v>
      </c>
      <c r="G20" s="31" t="s">
        <v>7</v>
      </c>
      <c r="H20" s="165">
        <f>H21+H22+H23</f>
        <v>370761.30000000005</v>
      </c>
      <c r="I20" s="165">
        <f>I21+I22+I23</f>
        <v>279629.3</v>
      </c>
      <c r="J20" s="165">
        <f>J21+J22+J23</f>
        <v>279629.3</v>
      </c>
      <c r="K20" s="165">
        <f>K21+K22+K23</f>
        <v>279629.3</v>
      </c>
      <c r="L20" s="167">
        <f t="shared" si="0"/>
        <v>75.42030411480377</v>
      </c>
      <c r="M20" s="166">
        <f t="shared" si="1"/>
        <v>-91132.000000000058</v>
      </c>
      <c r="N20" s="167">
        <f t="shared" si="2"/>
        <v>75.42030411480377</v>
      </c>
      <c r="O20" s="166">
        <f t="shared" si="3"/>
        <v>-91132.000000000058</v>
      </c>
      <c r="P20" s="250"/>
    </row>
    <row r="21" spans="1:16" x14ac:dyDescent="0.25">
      <c r="A21" s="227"/>
      <c r="B21" s="228"/>
      <c r="C21" s="218"/>
      <c r="D21" s="193"/>
      <c r="E21" s="327"/>
      <c r="F21" s="316"/>
      <c r="G21" s="30" t="s">
        <v>5</v>
      </c>
      <c r="H21" s="165">
        <f>H25</f>
        <v>134667.9</v>
      </c>
      <c r="I21" s="165">
        <f>I25</f>
        <v>115738</v>
      </c>
      <c r="J21" s="165">
        <f>J25</f>
        <v>115738</v>
      </c>
      <c r="K21" s="165">
        <f>K25</f>
        <v>115738</v>
      </c>
      <c r="L21" s="167">
        <f t="shared" si="0"/>
        <v>85.943272301714075</v>
      </c>
      <c r="M21" s="166">
        <f t="shared" si="1"/>
        <v>-18929.899999999994</v>
      </c>
      <c r="N21" s="167">
        <f t="shared" si="2"/>
        <v>85.943272301714075</v>
      </c>
      <c r="O21" s="166">
        <f t="shared" si="3"/>
        <v>-18929.899999999994</v>
      </c>
      <c r="P21" s="251"/>
    </row>
    <row r="22" spans="1:16" ht="13.5" customHeight="1" x14ac:dyDescent="0.25">
      <c r="A22" s="227"/>
      <c r="B22" s="228"/>
      <c r="C22" s="218"/>
      <c r="D22" s="193"/>
      <c r="E22" s="327"/>
      <c r="F22" s="316"/>
      <c r="G22" s="30" t="s">
        <v>4</v>
      </c>
      <c r="H22" s="165">
        <f t="shared" ref="H22:K22" si="8">H26</f>
        <v>236093.40000000002</v>
      </c>
      <c r="I22" s="165">
        <f t="shared" si="8"/>
        <v>163891.29999999999</v>
      </c>
      <c r="J22" s="165">
        <f t="shared" si="8"/>
        <v>163891.29999999999</v>
      </c>
      <c r="K22" s="165">
        <f t="shared" si="8"/>
        <v>163891.29999999999</v>
      </c>
      <c r="L22" s="167">
        <f t="shared" si="0"/>
        <v>69.417993048513836</v>
      </c>
      <c r="M22" s="166">
        <f t="shared" si="1"/>
        <v>-72202.100000000035</v>
      </c>
      <c r="N22" s="167">
        <f t="shared" si="2"/>
        <v>69.417993048513836</v>
      </c>
      <c r="O22" s="166">
        <f t="shared" si="3"/>
        <v>-72202.100000000035</v>
      </c>
      <c r="P22" s="251"/>
    </row>
    <row r="23" spans="1:16" ht="13.5" customHeight="1" x14ac:dyDescent="0.25">
      <c r="A23" s="227"/>
      <c r="B23" s="228"/>
      <c r="C23" s="218"/>
      <c r="D23" s="194"/>
      <c r="E23" s="328"/>
      <c r="F23" s="317"/>
      <c r="G23" s="30" t="s">
        <v>6</v>
      </c>
      <c r="H23" s="165">
        <f t="shared" ref="H23:K23" si="9">H27</f>
        <v>0</v>
      </c>
      <c r="I23" s="165">
        <f t="shared" si="9"/>
        <v>0</v>
      </c>
      <c r="J23" s="165">
        <f t="shared" si="9"/>
        <v>0</v>
      </c>
      <c r="K23" s="165">
        <f t="shared" si="9"/>
        <v>0</v>
      </c>
      <c r="L23" s="167" t="e">
        <f t="shared" si="0"/>
        <v>#DIV/0!</v>
      </c>
      <c r="M23" s="166">
        <f t="shared" si="1"/>
        <v>0</v>
      </c>
      <c r="N23" s="167" t="e">
        <f t="shared" si="2"/>
        <v>#DIV/0!</v>
      </c>
      <c r="O23" s="166">
        <f t="shared" si="3"/>
        <v>0</v>
      </c>
      <c r="P23" s="251"/>
    </row>
    <row r="24" spans="1:16" ht="24.75" customHeight="1" x14ac:dyDescent="0.25">
      <c r="A24" s="227" t="s">
        <v>28</v>
      </c>
      <c r="B24" s="228" t="s">
        <v>124</v>
      </c>
      <c r="C24" s="218" t="s">
        <v>54</v>
      </c>
      <c r="D24" s="192" t="s">
        <v>54</v>
      </c>
      <c r="E24" s="326" t="s">
        <v>54</v>
      </c>
      <c r="F24" s="315" t="s">
        <v>54</v>
      </c>
      <c r="G24" s="31" t="s">
        <v>7</v>
      </c>
      <c r="H24" s="165">
        <f>H25+H26+H27</f>
        <v>370761.30000000005</v>
      </c>
      <c r="I24" s="165">
        <f>I25+I26+I27</f>
        <v>279629.3</v>
      </c>
      <c r="J24" s="165">
        <f>J25+J26+J27</f>
        <v>279629.3</v>
      </c>
      <c r="K24" s="165">
        <f>K25+K26+K27</f>
        <v>279629.3</v>
      </c>
      <c r="L24" s="167">
        <f t="shared" si="0"/>
        <v>75.42030411480377</v>
      </c>
      <c r="M24" s="166">
        <f t="shared" si="1"/>
        <v>-91132.000000000058</v>
      </c>
      <c r="N24" s="167">
        <f t="shared" si="2"/>
        <v>75.42030411480377</v>
      </c>
      <c r="O24" s="166">
        <f t="shared" si="3"/>
        <v>-91132.000000000058</v>
      </c>
      <c r="P24" s="250"/>
    </row>
    <row r="25" spans="1:16" ht="21" customHeight="1" x14ac:dyDescent="0.25">
      <c r="A25" s="227"/>
      <c r="B25" s="228"/>
      <c r="C25" s="218"/>
      <c r="D25" s="193"/>
      <c r="E25" s="327"/>
      <c r="F25" s="316"/>
      <c r="G25" s="30" t="s">
        <v>5</v>
      </c>
      <c r="H25" s="165">
        <f>H29+H33+H37</f>
        <v>134667.9</v>
      </c>
      <c r="I25" s="165">
        <f>I29+I33</f>
        <v>115738</v>
      </c>
      <c r="J25" s="165">
        <f>J29+J33</f>
        <v>115738</v>
      </c>
      <c r="K25" s="165">
        <f>K29+K33</f>
        <v>115738</v>
      </c>
      <c r="L25" s="167">
        <f t="shared" si="0"/>
        <v>85.943272301714075</v>
      </c>
      <c r="M25" s="166">
        <f t="shared" si="1"/>
        <v>-18929.899999999994</v>
      </c>
      <c r="N25" s="167">
        <f t="shared" si="2"/>
        <v>85.943272301714075</v>
      </c>
      <c r="O25" s="166">
        <f t="shared" si="3"/>
        <v>-18929.899999999994</v>
      </c>
      <c r="P25" s="251"/>
    </row>
    <row r="26" spans="1:16" ht="20.25" customHeight="1" x14ac:dyDescent="0.25">
      <c r="A26" s="227"/>
      <c r="B26" s="228"/>
      <c r="C26" s="218"/>
      <c r="D26" s="193"/>
      <c r="E26" s="327"/>
      <c r="F26" s="316"/>
      <c r="G26" s="30" t="s">
        <v>4</v>
      </c>
      <c r="H26" s="165">
        <f t="shared" ref="H26:H27" si="10">H30+H34+H38</f>
        <v>236093.40000000002</v>
      </c>
      <c r="I26" s="165">
        <f t="shared" ref="I26:K26" si="11">I30+I34</f>
        <v>163891.29999999999</v>
      </c>
      <c r="J26" s="165">
        <f t="shared" si="11"/>
        <v>163891.29999999999</v>
      </c>
      <c r="K26" s="165">
        <f t="shared" si="11"/>
        <v>163891.29999999999</v>
      </c>
      <c r="L26" s="167">
        <f t="shared" si="0"/>
        <v>69.417993048513836</v>
      </c>
      <c r="M26" s="166">
        <f t="shared" si="1"/>
        <v>-72202.100000000035</v>
      </c>
      <c r="N26" s="167">
        <f t="shared" si="2"/>
        <v>69.417993048513836</v>
      </c>
      <c r="O26" s="166">
        <f t="shared" si="3"/>
        <v>-72202.100000000035</v>
      </c>
      <c r="P26" s="251"/>
    </row>
    <row r="27" spans="1:16" ht="20.25" customHeight="1" x14ac:dyDescent="0.25">
      <c r="A27" s="227"/>
      <c r="B27" s="228"/>
      <c r="C27" s="218"/>
      <c r="D27" s="194"/>
      <c r="E27" s="328"/>
      <c r="F27" s="317"/>
      <c r="G27" s="30" t="s">
        <v>6</v>
      </c>
      <c r="H27" s="165">
        <f t="shared" si="10"/>
        <v>0</v>
      </c>
      <c r="I27" s="165">
        <f t="shared" ref="I27:K27" si="12">I31+I35</f>
        <v>0</v>
      </c>
      <c r="J27" s="165">
        <f t="shared" si="12"/>
        <v>0</v>
      </c>
      <c r="K27" s="165">
        <f t="shared" si="12"/>
        <v>0</v>
      </c>
      <c r="L27" s="167" t="e">
        <f t="shared" si="0"/>
        <v>#DIV/0!</v>
      </c>
      <c r="M27" s="166">
        <f t="shared" si="1"/>
        <v>0</v>
      </c>
      <c r="N27" s="167" t="e">
        <f t="shared" si="2"/>
        <v>#DIV/0!</v>
      </c>
      <c r="O27" s="166">
        <f t="shared" si="3"/>
        <v>0</v>
      </c>
      <c r="P27" s="251"/>
    </row>
    <row r="28" spans="1:16" ht="107.25" customHeight="1" x14ac:dyDescent="0.25">
      <c r="A28" s="227" t="s">
        <v>33</v>
      </c>
      <c r="B28" s="228" t="s">
        <v>125</v>
      </c>
      <c r="C28" s="218" t="s">
        <v>54</v>
      </c>
      <c r="D28" s="201">
        <v>43831</v>
      </c>
      <c r="E28" s="204">
        <v>44166</v>
      </c>
      <c r="F28" s="334" t="s">
        <v>356</v>
      </c>
      <c r="G28" s="31" t="s">
        <v>7</v>
      </c>
      <c r="H28" s="177">
        <f>H29+H30+H31</f>
        <v>368951.30000000005</v>
      </c>
      <c r="I28" s="177">
        <f>I29+I30+I31</f>
        <v>277946.09999999998</v>
      </c>
      <c r="J28" s="177">
        <f>J29+J30+J31</f>
        <v>277946.09999999998</v>
      </c>
      <c r="K28" s="177">
        <f>K29+K30+K31</f>
        <v>277946.09999999998</v>
      </c>
      <c r="L28" s="167">
        <f t="shared" si="0"/>
        <v>75.334088807926662</v>
      </c>
      <c r="M28" s="166">
        <f t="shared" si="1"/>
        <v>-91005.20000000007</v>
      </c>
      <c r="N28" s="167">
        <f t="shared" si="2"/>
        <v>75.334088807926662</v>
      </c>
      <c r="O28" s="166">
        <f t="shared" si="3"/>
        <v>-91005.20000000007</v>
      </c>
      <c r="P28" s="232" t="s">
        <v>373</v>
      </c>
    </row>
    <row r="29" spans="1:16" ht="98.25" customHeight="1" x14ac:dyDescent="0.25">
      <c r="A29" s="227"/>
      <c r="B29" s="228"/>
      <c r="C29" s="218"/>
      <c r="D29" s="202"/>
      <c r="E29" s="205"/>
      <c r="F29" s="335"/>
      <c r="G29" s="30" t="s">
        <v>5</v>
      </c>
      <c r="H29" s="177">
        <v>132857.9</v>
      </c>
      <c r="I29" s="177">
        <v>114054.8</v>
      </c>
      <c r="J29" s="177">
        <v>114054.8</v>
      </c>
      <c r="K29" s="177">
        <v>114054.8</v>
      </c>
      <c r="L29" s="167">
        <f t="shared" si="0"/>
        <v>85.847209687944797</v>
      </c>
      <c r="M29" s="166">
        <f t="shared" si="1"/>
        <v>-18803.099999999991</v>
      </c>
      <c r="N29" s="167">
        <f t="shared" si="2"/>
        <v>85.847209687944797</v>
      </c>
      <c r="O29" s="166">
        <f t="shared" si="3"/>
        <v>-18803.099999999991</v>
      </c>
      <c r="P29" s="233"/>
    </row>
    <row r="30" spans="1:16" ht="120.75" customHeight="1" x14ac:dyDescent="0.25">
      <c r="A30" s="227"/>
      <c r="B30" s="228"/>
      <c r="C30" s="218"/>
      <c r="D30" s="202"/>
      <c r="E30" s="205"/>
      <c r="F30" s="335"/>
      <c r="G30" s="30" t="s">
        <v>4</v>
      </c>
      <c r="H30" s="177">
        <v>236093.40000000002</v>
      </c>
      <c r="I30" s="177">
        <v>163891.29999999999</v>
      </c>
      <c r="J30" s="177">
        <v>163891.29999999999</v>
      </c>
      <c r="K30" s="177">
        <v>163891.29999999999</v>
      </c>
      <c r="L30" s="167">
        <f t="shared" si="0"/>
        <v>69.417993048513836</v>
      </c>
      <c r="M30" s="166">
        <f t="shared" si="1"/>
        <v>-72202.100000000035</v>
      </c>
      <c r="N30" s="167">
        <f t="shared" si="2"/>
        <v>69.417993048513836</v>
      </c>
      <c r="O30" s="166">
        <f t="shared" si="3"/>
        <v>-72202.100000000035</v>
      </c>
      <c r="P30" s="233"/>
    </row>
    <row r="31" spans="1:16" ht="41.25" customHeight="1" thickBot="1" x14ac:dyDescent="0.3">
      <c r="A31" s="332"/>
      <c r="B31" s="333"/>
      <c r="C31" s="331"/>
      <c r="D31" s="203"/>
      <c r="E31" s="206"/>
      <c r="F31" s="336"/>
      <c r="G31" s="32" t="s">
        <v>6</v>
      </c>
      <c r="H31" s="165">
        <v>0</v>
      </c>
      <c r="I31" s="165">
        <v>0</v>
      </c>
      <c r="J31" s="165">
        <v>0</v>
      </c>
      <c r="K31" s="166">
        <v>0</v>
      </c>
      <c r="L31" s="167" t="e">
        <f t="shared" si="0"/>
        <v>#DIV/0!</v>
      </c>
      <c r="M31" s="166">
        <f t="shared" si="1"/>
        <v>0</v>
      </c>
      <c r="N31" s="167" t="e">
        <f t="shared" si="2"/>
        <v>#DIV/0!</v>
      </c>
      <c r="O31" s="166">
        <f t="shared" si="3"/>
        <v>0</v>
      </c>
      <c r="P31" s="234"/>
    </row>
    <row r="32" spans="1:16" ht="52.5" customHeight="1" x14ac:dyDescent="0.25">
      <c r="A32" s="194" t="s">
        <v>34</v>
      </c>
      <c r="B32" s="215" t="s">
        <v>226</v>
      </c>
      <c r="C32" s="317" t="s">
        <v>54</v>
      </c>
      <c r="D32" s="201">
        <v>43831</v>
      </c>
      <c r="E32" s="204">
        <v>44166</v>
      </c>
      <c r="F32" s="316" t="s">
        <v>237</v>
      </c>
      <c r="G32" s="33" t="s">
        <v>7</v>
      </c>
      <c r="H32" s="177">
        <f>H33+H34+H35</f>
        <v>1810</v>
      </c>
      <c r="I32" s="177">
        <f>I33+I34+I35</f>
        <v>1683.2</v>
      </c>
      <c r="J32" s="177">
        <f>J33+J34+J35</f>
        <v>1683.2</v>
      </c>
      <c r="K32" s="177">
        <f>K33+K34+K35</f>
        <v>1683.2</v>
      </c>
      <c r="L32" s="167">
        <f t="shared" si="0"/>
        <v>92.994475138121544</v>
      </c>
      <c r="M32" s="166">
        <f t="shared" si="1"/>
        <v>-126.79999999999995</v>
      </c>
      <c r="N32" s="167">
        <f t="shared" si="2"/>
        <v>92.994475138121544</v>
      </c>
      <c r="O32" s="166">
        <f t="shared" si="3"/>
        <v>-126.79999999999995</v>
      </c>
      <c r="P32" s="250"/>
    </row>
    <row r="33" spans="1:16" ht="45" customHeight="1" x14ac:dyDescent="0.25">
      <c r="A33" s="227"/>
      <c r="B33" s="228"/>
      <c r="C33" s="218"/>
      <c r="D33" s="202"/>
      <c r="E33" s="205"/>
      <c r="F33" s="316"/>
      <c r="G33" s="30" t="s">
        <v>5</v>
      </c>
      <c r="H33" s="177">
        <v>1810</v>
      </c>
      <c r="I33" s="177">
        <v>1683.2</v>
      </c>
      <c r="J33" s="177">
        <v>1683.2</v>
      </c>
      <c r="K33" s="177">
        <v>1683.2</v>
      </c>
      <c r="L33" s="167">
        <f t="shared" si="0"/>
        <v>92.994475138121544</v>
      </c>
      <c r="M33" s="166">
        <f t="shared" si="1"/>
        <v>-126.79999999999995</v>
      </c>
      <c r="N33" s="167">
        <f t="shared" si="2"/>
        <v>92.994475138121544</v>
      </c>
      <c r="O33" s="166">
        <f t="shared" si="3"/>
        <v>-126.79999999999995</v>
      </c>
      <c r="P33" s="251"/>
    </row>
    <row r="34" spans="1:16" ht="35.25" customHeight="1" x14ac:dyDescent="0.25">
      <c r="A34" s="227"/>
      <c r="B34" s="228"/>
      <c r="C34" s="218"/>
      <c r="D34" s="202"/>
      <c r="E34" s="205"/>
      <c r="F34" s="316"/>
      <c r="G34" s="30" t="s">
        <v>4</v>
      </c>
      <c r="H34" s="165">
        <v>0</v>
      </c>
      <c r="I34" s="165">
        <v>0</v>
      </c>
      <c r="J34" s="165">
        <v>0</v>
      </c>
      <c r="K34" s="166">
        <v>0</v>
      </c>
      <c r="L34" s="167" t="e">
        <f t="shared" si="0"/>
        <v>#DIV/0!</v>
      </c>
      <c r="M34" s="166">
        <f t="shared" si="1"/>
        <v>0</v>
      </c>
      <c r="N34" s="167" t="e">
        <f t="shared" si="2"/>
        <v>#DIV/0!</v>
      </c>
      <c r="O34" s="166">
        <f t="shared" si="3"/>
        <v>0</v>
      </c>
      <c r="P34" s="251"/>
    </row>
    <row r="35" spans="1:16" ht="34.5" customHeight="1" thickBot="1" x14ac:dyDescent="0.3">
      <c r="A35" s="227"/>
      <c r="B35" s="228"/>
      <c r="C35" s="218"/>
      <c r="D35" s="203"/>
      <c r="E35" s="206"/>
      <c r="F35" s="317"/>
      <c r="G35" s="30" t="s">
        <v>6</v>
      </c>
      <c r="H35" s="165">
        <v>0</v>
      </c>
      <c r="I35" s="165">
        <v>0</v>
      </c>
      <c r="J35" s="165">
        <v>0</v>
      </c>
      <c r="K35" s="166">
        <v>0</v>
      </c>
      <c r="L35" s="167" t="e">
        <f t="shared" si="0"/>
        <v>#DIV/0!</v>
      </c>
      <c r="M35" s="166">
        <f t="shared" si="1"/>
        <v>0</v>
      </c>
      <c r="N35" s="167" t="e">
        <f t="shared" si="2"/>
        <v>#DIV/0!</v>
      </c>
      <c r="O35" s="166">
        <f t="shared" si="3"/>
        <v>0</v>
      </c>
      <c r="P35" s="252"/>
    </row>
    <row r="36" spans="1:16" ht="33.75" hidden="1" customHeight="1" x14ac:dyDescent="0.25">
      <c r="A36" s="194" t="s">
        <v>227</v>
      </c>
      <c r="B36" s="215" t="s">
        <v>228</v>
      </c>
      <c r="C36" s="198"/>
      <c r="D36" s="201">
        <v>43009</v>
      </c>
      <c r="E36" s="204">
        <v>43070</v>
      </c>
      <c r="F36" s="198" t="s">
        <v>231</v>
      </c>
      <c r="G36" s="33" t="s">
        <v>7</v>
      </c>
      <c r="H36" s="165">
        <f>H37+H38+H39</f>
        <v>0</v>
      </c>
      <c r="I36" s="165">
        <f>I37+I38+I39</f>
        <v>0</v>
      </c>
      <c r="J36" s="165">
        <f>J37+J38+J39</f>
        <v>0</v>
      </c>
      <c r="K36" s="165">
        <f>K37+K38+K39</f>
        <v>0</v>
      </c>
      <c r="L36" s="167" t="e">
        <f t="shared" si="0"/>
        <v>#DIV/0!</v>
      </c>
      <c r="M36" s="166">
        <f t="shared" si="1"/>
        <v>0</v>
      </c>
      <c r="N36" s="167" t="e">
        <f t="shared" si="2"/>
        <v>#DIV/0!</v>
      </c>
      <c r="O36" s="166">
        <f t="shared" si="3"/>
        <v>0</v>
      </c>
      <c r="P36" s="250"/>
    </row>
    <row r="37" spans="1:16" ht="28.5" hidden="1" customHeight="1" x14ac:dyDescent="0.25">
      <c r="A37" s="227"/>
      <c r="B37" s="228"/>
      <c r="C37" s="199"/>
      <c r="D37" s="193"/>
      <c r="E37" s="205"/>
      <c r="F37" s="199"/>
      <c r="G37" s="30" t="s">
        <v>5</v>
      </c>
      <c r="H37" s="165"/>
      <c r="I37" s="165">
        <v>0</v>
      </c>
      <c r="J37" s="165">
        <v>0</v>
      </c>
      <c r="K37" s="166">
        <v>0</v>
      </c>
      <c r="L37" s="167" t="e">
        <f t="shared" si="0"/>
        <v>#DIV/0!</v>
      </c>
      <c r="M37" s="166">
        <f t="shared" si="1"/>
        <v>0</v>
      </c>
      <c r="N37" s="167" t="e">
        <f t="shared" si="2"/>
        <v>#DIV/0!</v>
      </c>
      <c r="O37" s="166">
        <f t="shared" si="3"/>
        <v>0</v>
      </c>
      <c r="P37" s="251"/>
    </row>
    <row r="38" spans="1:16" ht="31.5" hidden="1" customHeight="1" x14ac:dyDescent="0.25">
      <c r="A38" s="227"/>
      <c r="B38" s="228"/>
      <c r="C38" s="199"/>
      <c r="D38" s="193"/>
      <c r="E38" s="205"/>
      <c r="F38" s="199"/>
      <c r="G38" s="30" t="s">
        <v>4</v>
      </c>
      <c r="H38" s="165">
        <v>0</v>
      </c>
      <c r="I38" s="165">
        <v>0</v>
      </c>
      <c r="J38" s="165">
        <v>0</v>
      </c>
      <c r="K38" s="166">
        <v>0</v>
      </c>
      <c r="L38" s="167" t="e">
        <f t="shared" si="0"/>
        <v>#DIV/0!</v>
      </c>
      <c r="M38" s="166">
        <f t="shared" si="1"/>
        <v>0</v>
      </c>
      <c r="N38" s="167" t="e">
        <f t="shared" si="2"/>
        <v>#DIV/0!</v>
      </c>
      <c r="O38" s="166">
        <f t="shared" si="3"/>
        <v>0</v>
      </c>
      <c r="P38" s="251"/>
    </row>
    <row r="39" spans="1:16" ht="27" hidden="1" customHeight="1" thickBot="1" x14ac:dyDescent="0.3">
      <c r="A39" s="227"/>
      <c r="B39" s="228"/>
      <c r="C39" s="200"/>
      <c r="D39" s="194"/>
      <c r="E39" s="206"/>
      <c r="F39" s="200"/>
      <c r="G39" s="30" t="s">
        <v>6</v>
      </c>
      <c r="H39" s="165">
        <v>0</v>
      </c>
      <c r="I39" s="165">
        <v>0</v>
      </c>
      <c r="J39" s="165">
        <v>0</v>
      </c>
      <c r="K39" s="166">
        <v>0</v>
      </c>
      <c r="L39" s="167" t="e">
        <f t="shared" si="0"/>
        <v>#DIV/0!</v>
      </c>
      <c r="M39" s="166">
        <f t="shared" si="1"/>
        <v>0</v>
      </c>
      <c r="N39" s="167" t="e">
        <f t="shared" si="2"/>
        <v>#DIV/0!</v>
      </c>
      <c r="O39" s="166">
        <f t="shared" si="3"/>
        <v>0</v>
      </c>
      <c r="P39" s="252"/>
    </row>
    <row r="40" spans="1:16" ht="28.5" hidden="1" customHeight="1" x14ac:dyDescent="0.25">
      <c r="A40" s="192"/>
      <c r="B40" s="213"/>
      <c r="C40" s="198"/>
      <c r="D40" s="201"/>
      <c r="E40" s="201"/>
      <c r="F40" s="198"/>
      <c r="G40" s="33" t="s">
        <v>7</v>
      </c>
      <c r="H40" s="165">
        <f>H41+H42+H43</f>
        <v>0</v>
      </c>
      <c r="I40" s="165">
        <f>I41+I42+I43</f>
        <v>0</v>
      </c>
      <c r="J40" s="165">
        <f>J41+J42+J43</f>
        <v>0</v>
      </c>
      <c r="K40" s="165">
        <f>K41+K42+K43</f>
        <v>0</v>
      </c>
      <c r="L40" s="167" t="e">
        <f t="shared" si="0"/>
        <v>#DIV/0!</v>
      </c>
      <c r="M40" s="166">
        <f t="shared" si="1"/>
        <v>0</v>
      </c>
      <c r="N40" s="167" t="e">
        <f t="shared" si="2"/>
        <v>#DIV/0!</v>
      </c>
      <c r="O40" s="166">
        <f t="shared" si="3"/>
        <v>0</v>
      </c>
      <c r="P40" s="250"/>
    </row>
    <row r="41" spans="1:16" ht="22.5" hidden="1" customHeight="1" x14ac:dyDescent="0.25">
      <c r="A41" s="193"/>
      <c r="B41" s="214"/>
      <c r="C41" s="199"/>
      <c r="D41" s="193"/>
      <c r="E41" s="193"/>
      <c r="F41" s="199"/>
      <c r="G41" s="30" t="s">
        <v>5</v>
      </c>
      <c r="H41" s="165"/>
      <c r="I41" s="165"/>
      <c r="J41" s="165"/>
      <c r="K41" s="165"/>
      <c r="L41" s="167" t="e">
        <f t="shared" si="0"/>
        <v>#DIV/0!</v>
      </c>
      <c r="M41" s="166">
        <f t="shared" si="1"/>
        <v>0</v>
      </c>
      <c r="N41" s="167" t="e">
        <f t="shared" si="2"/>
        <v>#DIV/0!</v>
      </c>
      <c r="O41" s="166">
        <f t="shared" si="3"/>
        <v>0</v>
      </c>
      <c r="P41" s="251"/>
    </row>
    <row r="42" spans="1:16" ht="25.5" hidden="1" customHeight="1" x14ac:dyDescent="0.25">
      <c r="A42" s="193"/>
      <c r="B42" s="214"/>
      <c r="C42" s="199"/>
      <c r="D42" s="193"/>
      <c r="E42" s="193"/>
      <c r="F42" s="199"/>
      <c r="G42" s="30" t="s">
        <v>4</v>
      </c>
      <c r="H42" s="165"/>
      <c r="I42" s="165"/>
      <c r="J42" s="165"/>
      <c r="K42" s="166"/>
      <c r="L42" s="167" t="e">
        <f>J42/H42*100</f>
        <v>#DIV/0!</v>
      </c>
      <c r="M42" s="166">
        <f t="shared" si="1"/>
        <v>0</v>
      </c>
      <c r="N42" s="167" t="e">
        <f t="shared" si="2"/>
        <v>#DIV/0!</v>
      </c>
      <c r="O42" s="166">
        <f t="shared" si="3"/>
        <v>0</v>
      </c>
      <c r="P42" s="251"/>
    </row>
    <row r="43" spans="1:16" ht="27.75" hidden="1" customHeight="1" thickBot="1" x14ac:dyDescent="0.3">
      <c r="A43" s="194"/>
      <c r="B43" s="215"/>
      <c r="C43" s="200"/>
      <c r="D43" s="194"/>
      <c r="E43" s="194"/>
      <c r="F43" s="200"/>
      <c r="G43" s="30" t="s">
        <v>6</v>
      </c>
      <c r="H43" s="165"/>
      <c r="I43" s="165"/>
      <c r="J43" s="165"/>
      <c r="K43" s="166"/>
      <c r="L43" s="167" t="e">
        <f t="shared" si="0"/>
        <v>#DIV/0!</v>
      </c>
      <c r="M43" s="166">
        <f t="shared" si="1"/>
        <v>0</v>
      </c>
      <c r="N43" s="167" t="e">
        <f t="shared" si="2"/>
        <v>#DIV/0!</v>
      </c>
      <c r="O43" s="166">
        <f t="shared" si="3"/>
        <v>0</v>
      </c>
      <c r="P43" s="252"/>
    </row>
    <row r="44" spans="1:16" ht="18.75" customHeight="1" x14ac:dyDescent="0.25">
      <c r="A44" s="216" t="s">
        <v>13</v>
      </c>
      <c r="B44" s="301" t="s">
        <v>126</v>
      </c>
      <c r="C44" s="314" t="s">
        <v>267</v>
      </c>
      <c r="D44" s="219" t="s">
        <v>54</v>
      </c>
      <c r="E44" s="220" t="s">
        <v>54</v>
      </c>
      <c r="F44" s="221" t="s">
        <v>54</v>
      </c>
      <c r="G44" s="31" t="s">
        <v>7</v>
      </c>
      <c r="H44" s="177">
        <f>H45+H46+H47</f>
        <v>338958.69999999995</v>
      </c>
      <c r="I44" s="178">
        <f>I45+I46+I47</f>
        <v>263773.3</v>
      </c>
      <c r="J44" s="178">
        <f>J45+J46+J47</f>
        <v>263773.3</v>
      </c>
      <c r="K44" s="178">
        <f>K45+K46+K47</f>
        <v>263773.3</v>
      </c>
      <c r="L44" s="167">
        <f t="shared" si="0"/>
        <v>77.818713607291983</v>
      </c>
      <c r="M44" s="166">
        <f t="shared" si="1"/>
        <v>-75185.399999999965</v>
      </c>
      <c r="N44" s="167">
        <f t="shared" si="2"/>
        <v>77.818713607291983</v>
      </c>
      <c r="O44" s="166">
        <f t="shared" si="3"/>
        <v>-75185.399999999965</v>
      </c>
      <c r="P44" s="250"/>
    </row>
    <row r="45" spans="1:16" ht="13.5" customHeight="1" x14ac:dyDescent="0.25">
      <c r="A45" s="216"/>
      <c r="B45" s="301"/>
      <c r="C45" s="314"/>
      <c r="D45" s="202"/>
      <c r="E45" s="205"/>
      <c r="F45" s="222"/>
      <c r="G45" s="30" t="s">
        <v>5</v>
      </c>
      <c r="H45" s="177">
        <f t="shared" ref="H45:K47" si="13">H49+H65+H77</f>
        <v>53947.799999999996</v>
      </c>
      <c r="I45" s="177">
        <f t="shared" si="13"/>
        <v>47520.4</v>
      </c>
      <c r="J45" s="177">
        <f t="shared" si="13"/>
        <v>47520.4</v>
      </c>
      <c r="K45" s="177">
        <f t="shared" si="13"/>
        <v>47520.4</v>
      </c>
      <c r="L45" s="167">
        <f t="shared" si="0"/>
        <v>88.085890434827746</v>
      </c>
      <c r="M45" s="166">
        <f t="shared" si="1"/>
        <v>-6427.3999999999942</v>
      </c>
      <c r="N45" s="167">
        <f t="shared" si="2"/>
        <v>88.085890434827746</v>
      </c>
      <c r="O45" s="166">
        <f t="shared" si="3"/>
        <v>-6427.3999999999942</v>
      </c>
      <c r="P45" s="251"/>
    </row>
    <row r="46" spans="1:16" ht="15.75" customHeight="1" x14ac:dyDescent="0.25">
      <c r="A46" s="216"/>
      <c r="B46" s="301"/>
      <c r="C46" s="314"/>
      <c r="D46" s="202"/>
      <c r="E46" s="205"/>
      <c r="F46" s="222"/>
      <c r="G46" s="30" t="s">
        <v>4</v>
      </c>
      <c r="H46" s="177">
        <f t="shared" si="13"/>
        <v>285010.89999999997</v>
      </c>
      <c r="I46" s="177">
        <f t="shared" si="13"/>
        <v>216252.9</v>
      </c>
      <c r="J46" s="177">
        <f t="shared" si="13"/>
        <v>216252.9</v>
      </c>
      <c r="K46" s="177">
        <f t="shared" si="13"/>
        <v>216252.9</v>
      </c>
      <c r="L46" s="167">
        <f t="shared" si="0"/>
        <v>75.875308628547202</v>
      </c>
      <c r="M46" s="166">
        <f t="shared" si="1"/>
        <v>-68757.999999999971</v>
      </c>
      <c r="N46" s="167">
        <f t="shared" si="2"/>
        <v>75.875308628547202</v>
      </c>
      <c r="O46" s="166">
        <f t="shared" si="3"/>
        <v>-68757.999999999971</v>
      </c>
      <c r="P46" s="251"/>
    </row>
    <row r="47" spans="1:16" ht="17.25" customHeight="1" x14ac:dyDescent="0.25">
      <c r="A47" s="216"/>
      <c r="B47" s="301"/>
      <c r="C47" s="314"/>
      <c r="D47" s="203"/>
      <c r="E47" s="206"/>
      <c r="F47" s="223"/>
      <c r="G47" s="30" t="s">
        <v>6</v>
      </c>
      <c r="H47" s="177">
        <f t="shared" si="13"/>
        <v>0</v>
      </c>
      <c r="I47" s="177">
        <f t="shared" si="13"/>
        <v>0</v>
      </c>
      <c r="J47" s="177">
        <f t="shared" si="13"/>
        <v>0</v>
      </c>
      <c r="K47" s="177">
        <f t="shared" si="13"/>
        <v>0</v>
      </c>
      <c r="L47" s="167" t="e">
        <f t="shared" si="0"/>
        <v>#DIV/0!</v>
      </c>
      <c r="M47" s="166">
        <f t="shared" si="1"/>
        <v>0</v>
      </c>
      <c r="N47" s="167" t="e">
        <f t="shared" si="2"/>
        <v>#DIV/0!</v>
      </c>
      <c r="O47" s="166">
        <f t="shared" si="3"/>
        <v>0</v>
      </c>
      <c r="P47" s="251"/>
    </row>
    <row r="48" spans="1:16" ht="28.5" customHeight="1" x14ac:dyDescent="0.25">
      <c r="A48" s="216" t="s">
        <v>14</v>
      </c>
      <c r="B48" s="217" t="s">
        <v>136</v>
      </c>
      <c r="C48" s="218" t="s">
        <v>54</v>
      </c>
      <c r="D48" s="219" t="s">
        <v>54</v>
      </c>
      <c r="E48" s="220" t="s">
        <v>54</v>
      </c>
      <c r="F48" s="221" t="s">
        <v>54</v>
      </c>
      <c r="G48" s="31" t="s">
        <v>7</v>
      </c>
      <c r="H48" s="165">
        <f>H49+H50+H51</f>
        <v>308984.2</v>
      </c>
      <c r="I48" s="165">
        <f>I49+I50+I51</f>
        <v>243855.2</v>
      </c>
      <c r="J48" s="165">
        <f>J49+J50+J51</f>
        <v>243855.2</v>
      </c>
      <c r="K48" s="165">
        <f>K49+K50+K51</f>
        <v>243855.2</v>
      </c>
      <c r="L48" s="167">
        <f t="shared" si="0"/>
        <v>78.921575925241484</v>
      </c>
      <c r="M48" s="166">
        <f t="shared" si="1"/>
        <v>-65129</v>
      </c>
      <c r="N48" s="167">
        <f t="shared" si="2"/>
        <v>78.921575925241484</v>
      </c>
      <c r="O48" s="166">
        <f t="shared" si="3"/>
        <v>-65129</v>
      </c>
      <c r="P48" s="250"/>
    </row>
    <row r="49" spans="1:18" ht="24" customHeight="1" x14ac:dyDescent="0.25">
      <c r="A49" s="216"/>
      <c r="B49" s="217"/>
      <c r="C49" s="218"/>
      <c r="D49" s="202"/>
      <c r="E49" s="205"/>
      <c r="F49" s="222"/>
      <c r="G49" s="30" t="s">
        <v>5</v>
      </c>
      <c r="H49" s="165">
        <f>H53</f>
        <v>48745.2</v>
      </c>
      <c r="I49" s="165">
        <f>I53</f>
        <v>42932.700000000004</v>
      </c>
      <c r="J49" s="165">
        <f>J53</f>
        <v>42932.700000000004</v>
      </c>
      <c r="K49" s="165">
        <f>K53</f>
        <v>42932.700000000004</v>
      </c>
      <c r="L49" s="167">
        <f t="shared" si="0"/>
        <v>88.075748996824316</v>
      </c>
      <c r="M49" s="166">
        <f t="shared" si="1"/>
        <v>-5812.4999999999927</v>
      </c>
      <c r="N49" s="167">
        <f t="shared" si="2"/>
        <v>88.075748996824316</v>
      </c>
      <c r="O49" s="166">
        <f t="shared" si="3"/>
        <v>-5812.4999999999927</v>
      </c>
      <c r="P49" s="251"/>
    </row>
    <row r="50" spans="1:18" ht="27" customHeight="1" x14ac:dyDescent="0.25">
      <c r="A50" s="216"/>
      <c r="B50" s="217"/>
      <c r="C50" s="218"/>
      <c r="D50" s="202"/>
      <c r="E50" s="205"/>
      <c r="F50" s="222"/>
      <c r="G50" s="30" t="s">
        <v>4</v>
      </c>
      <c r="H50" s="165">
        <f>H54</f>
        <v>260239</v>
      </c>
      <c r="I50" s="165">
        <f t="shared" ref="I50:K50" si="14">I54</f>
        <v>200922.5</v>
      </c>
      <c r="J50" s="165">
        <f t="shared" si="14"/>
        <v>200922.5</v>
      </c>
      <c r="K50" s="165">
        <f t="shared" si="14"/>
        <v>200922.5</v>
      </c>
      <c r="L50" s="167">
        <f t="shared" si="0"/>
        <v>77.20691364476501</v>
      </c>
      <c r="M50" s="166">
        <f t="shared" si="1"/>
        <v>-59316.5</v>
      </c>
      <c r="N50" s="167">
        <f t="shared" si="2"/>
        <v>77.20691364476501</v>
      </c>
      <c r="O50" s="166">
        <f t="shared" si="3"/>
        <v>-59316.5</v>
      </c>
      <c r="P50" s="251"/>
    </row>
    <row r="51" spans="1:18" ht="18.75" customHeight="1" x14ac:dyDescent="0.25">
      <c r="A51" s="216"/>
      <c r="B51" s="217"/>
      <c r="C51" s="218"/>
      <c r="D51" s="203"/>
      <c r="E51" s="206"/>
      <c r="F51" s="223"/>
      <c r="G51" s="30" t="s">
        <v>6</v>
      </c>
      <c r="H51" s="165">
        <f t="shared" ref="H51:K51" si="15">H55</f>
        <v>0</v>
      </c>
      <c r="I51" s="165">
        <f t="shared" si="15"/>
        <v>0</v>
      </c>
      <c r="J51" s="165">
        <f t="shared" si="15"/>
        <v>0</v>
      </c>
      <c r="K51" s="165">
        <f t="shared" si="15"/>
        <v>0</v>
      </c>
      <c r="L51" s="167" t="e">
        <f t="shared" si="0"/>
        <v>#DIV/0!</v>
      </c>
      <c r="M51" s="166">
        <f t="shared" si="1"/>
        <v>0</v>
      </c>
      <c r="N51" s="167" t="e">
        <f t="shared" si="2"/>
        <v>#DIV/0!</v>
      </c>
      <c r="O51" s="166">
        <f t="shared" si="3"/>
        <v>0</v>
      </c>
      <c r="P51" s="251"/>
    </row>
    <row r="52" spans="1:18" ht="33.75" customHeight="1" x14ac:dyDescent="0.25">
      <c r="A52" s="227" t="s">
        <v>30</v>
      </c>
      <c r="B52" s="228" t="s">
        <v>127</v>
      </c>
      <c r="C52" s="218" t="s">
        <v>54</v>
      </c>
      <c r="D52" s="219" t="s">
        <v>54</v>
      </c>
      <c r="E52" s="220" t="s">
        <v>54</v>
      </c>
      <c r="F52" s="221" t="s">
        <v>54</v>
      </c>
      <c r="G52" s="31" t="s">
        <v>7</v>
      </c>
      <c r="H52" s="165">
        <f>H53+H54+H55</f>
        <v>308984.2</v>
      </c>
      <c r="I52" s="165">
        <f>I53+I54+I55</f>
        <v>243855.2</v>
      </c>
      <c r="J52" s="165">
        <f>J53+J54+J55</f>
        <v>243855.2</v>
      </c>
      <c r="K52" s="165">
        <f>K53+K54+K55</f>
        <v>243855.2</v>
      </c>
      <c r="L52" s="167">
        <f t="shared" si="0"/>
        <v>78.921575925241484</v>
      </c>
      <c r="M52" s="166">
        <f t="shared" si="1"/>
        <v>-65129</v>
      </c>
      <c r="N52" s="167">
        <f t="shared" si="2"/>
        <v>78.921575925241484</v>
      </c>
      <c r="O52" s="166">
        <f t="shared" si="3"/>
        <v>-65129</v>
      </c>
      <c r="P52" s="250"/>
    </row>
    <row r="53" spans="1:18" ht="33.75" customHeight="1" x14ac:dyDescent="0.25">
      <c r="A53" s="227"/>
      <c r="B53" s="228"/>
      <c r="C53" s="218"/>
      <c r="D53" s="202"/>
      <c r="E53" s="205"/>
      <c r="F53" s="222"/>
      <c r="G53" s="30" t="s">
        <v>5</v>
      </c>
      <c r="H53" s="165">
        <f>H57+H61</f>
        <v>48745.2</v>
      </c>
      <c r="I53" s="165">
        <f>I57+I61</f>
        <v>42932.700000000004</v>
      </c>
      <c r="J53" s="165">
        <f>J57+J61</f>
        <v>42932.700000000004</v>
      </c>
      <c r="K53" s="165">
        <f>K57+K61</f>
        <v>42932.700000000004</v>
      </c>
      <c r="L53" s="167">
        <f t="shared" si="0"/>
        <v>88.075748996824316</v>
      </c>
      <c r="M53" s="166">
        <f t="shared" si="1"/>
        <v>-5812.4999999999927</v>
      </c>
      <c r="N53" s="167">
        <f t="shared" si="2"/>
        <v>88.075748996824316</v>
      </c>
      <c r="O53" s="166">
        <f t="shared" si="3"/>
        <v>-5812.4999999999927</v>
      </c>
      <c r="P53" s="251"/>
    </row>
    <row r="54" spans="1:18" ht="28.5" customHeight="1" x14ac:dyDescent="0.25">
      <c r="A54" s="227"/>
      <c r="B54" s="228"/>
      <c r="C54" s="218"/>
      <c r="D54" s="202"/>
      <c r="E54" s="205"/>
      <c r="F54" s="222"/>
      <c r="G54" s="30" t="s">
        <v>4</v>
      </c>
      <c r="H54" s="165">
        <f>H58+H62</f>
        <v>260239</v>
      </c>
      <c r="I54" s="165">
        <f t="shared" ref="H54:I55" si="16">I58+I62</f>
        <v>200922.5</v>
      </c>
      <c r="J54" s="165">
        <f t="shared" ref="J54:K54" si="17">J58+J62</f>
        <v>200922.5</v>
      </c>
      <c r="K54" s="165">
        <f t="shared" si="17"/>
        <v>200922.5</v>
      </c>
      <c r="L54" s="167">
        <f t="shared" si="0"/>
        <v>77.20691364476501</v>
      </c>
      <c r="M54" s="166">
        <f t="shared" si="1"/>
        <v>-59316.5</v>
      </c>
      <c r="N54" s="167">
        <f t="shared" si="2"/>
        <v>77.20691364476501</v>
      </c>
      <c r="O54" s="166">
        <f t="shared" si="3"/>
        <v>-59316.5</v>
      </c>
      <c r="P54" s="251"/>
    </row>
    <row r="55" spans="1:18" ht="27.75" customHeight="1" x14ac:dyDescent="0.25">
      <c r="A55" s="227"/>
      <c r="B55" s="228"/>
      <c r="C55" s="218"/>
      <c r="D55" s="203"/>
      <c r="E55" s="206"/>
      <c r="F55" s="223"/>
      <c r="G55" s="30" t="s">
        <v>6</v>
      </c>
      <c r="H55" s="165">
        <f t="shared" si="16"/>
        <v>0</v>
      </c>
      <c r="I55" s="165">
        <f t="shared" ref="I55" si="18">I63</f>
        <v>0</v>
      </c>
      <c r="J55" s="165">
        <f t="shared" ref="J55" si="19">J63</f>
        <v>0</v>
      </c>
      <c r="K55" s="165">
        <f t="shared" ref="K55" si="20">K59+K63</f>
        <v>0</v>
      </c>
      <c r="L55" s="167" t="e">
        <f t="shared" si="0"/>
        <v>#DIV/0!</v>
      </c>
      <c r="M55" s="166">
        <f t="shared" si="1"/>
        <v>0</v>
      </c>
      <c r="N55" s="167" t="e">
        <f t="shared" si="2"/>
        <v>#DIV/0!</v>
      </c>
      <c r="O55" s="166">
        <f t="shared" si="3"/>
        <v>0</v>
      </c>
      <c r="P55" s="251"/>
    </row>
    <row r="56" spans="1:18" ht="94.15" customHeight="1" x14ac:dyDescent="0.25">
      <c r="A56" s="227" t="s">
        <v>37</v>
      </c>
      <c r="B56" s="228" t="s">
        <v>128</v>
      </c>
      <c r="C56" s="218" t="s">
        <v>54</v>
      </c>
      <c r="D56" s="201">
        <v>43831</v>
      </c>
      <c r="E56" s="204">
        <v>44166</v>
      </c>
      <c r="F56" s="229" t="s">
        <v>357</v>
      </c>
      <c r="G56" s="31" t="s">
        <v>7</v>
      </c>
      <c r="H56" s="177">
        <f>H57+H58+H59</f>
        <v>307424.2</v>
      </c>
      <c r="I56" s="177">
        <f>I57+I58+I59</f>
        <v>242358.9</v>
      </c>
      <c r="J56" s="177">
        <f>J57+J58+J59</f>
        <v>242358.9</v>
      </c>
      <c r="K56" s="177">
        <f>K57+K58+K59</f>
        <v>242358.9</v>
      </c>
      <c r="L56" s="167">
        <f t="shared" ref="L56:L59" si="21">J56/H56*100</f>
        <v>78.835335669735812</v>
      </c>
      <c r="M56" s="166">
        <f>J56-H56</f>
        <v>-65065.300000000017</v>
      </c>
      <c r="N56" s="167">
        <f t="shared" ref="N56:N59" si="22">K56/H56*100</f>
        <v>78.835335669735812</v>
      </c>
      <c r="O56" s="166">
        <f t="shared" ref="O56:O59" si="23">K56-H56</f>
        <v>-65065.300000000017</v>
      </c>
      <c r="P56" s="232"/>
    </row>
    <row r="57" spans="1:18" ht="91.15" customHeight="1" x14ac:dyDescent="0.25">
      <c r="A57" s="227"/>
      <c r="B57" s="228"/>
      <c r="C57" s="218"/>
      <c r="D57" s="202"/>
      <c r="E57" s="205"/>
      <c r="F57" s="230"/>
      <c r="G57" s="30" t="s">
        <v>5</v>
      </c>
      <c r="H57" s="177">
        <v>47185.2</v>
      </c>
      <c r="I57" s="177">
        <v>41436.400000000001</v>
      </c>
      <c r="J57" s="177">
        <v>41436.400000000001</v>
      </c>
      <c r="K57" s="177">
        <v>41436.400000000001</v>
      </c>
      <c r="L57" s="167">
        <f t="shared" si="21"/>
        <v>87.816518738926618</v>
      </c>
      <c r="M57" s="166">
        <f t="shared" ref="M57:M59" si="24">J57-H57</f>
        <v>-5748.7999999999956</v>
      </c>
      <c r="N57" s="167">
        <f t="shared" si="22"/>
        <v>87.816518738926618</v>
      </c>
      <c r="O57" s="166">
        <f t="shared" si="23"/>
        <v>-5748.7999999999956</v>
      </c>
      <c r="P57" s="233"/>
    </row>
    <row r="58" spans="1:18" ht="84.6" customHeight="1" x14ac:dyDescent="0.25">
      <c r="A58" s="227"/>
      <c r="B58" s="228"/>
      <c r="C58" s="218"/>
      <c r="D58" s="202"/>
      <c r="E58" s="205"/>
      <c r="F58" s="230"/>
      <c r="G58" s="30" t="s">
        <v>4</v>
      </c>
      <c r="H58" s="177">
        <v>260239</v>
      </c>
      <c r="I58" s="177">
        <v>200922.5</v>
      </c>
      <c r="J58" s="177">
        <v>200922.5</v>
      </c>
      <c r="K58" s="177">
        <v>200922.5</v>
      </c>
      <c r="L58" s="167">
        <f t="shared" si="21"/>
        <v>77.20691364476501</v>
      </c>
      <c r="M58" s="166">
        <f t="shared" si="24"/>
        <v>-59316.5</v>
      </c>
      <c r="N58" s="167">
        <f t="shared" si="22"/>
        <v>77.20691364476501</v>
      </c>
      <c r="O58" s="166">
        <f t="shared" si="23"/>
        <v>-59316.5</v>
      </c>
      <c r="P58" s="233"/>
    </row>
    <row r="59" spans="1:18" ht="75.75" customHeight="1" thickBot="1" x14ac:dyDescent="0.3">
      <c r="A59" s="227"/>
      <c r="B59" s="228"/>
      <c r="C59" s="218"/>
      <c r="D59" s="203"/>
      <c r="E59" s="206"/>
      <c r="F59" s="231"/>
      <c r="G59" s="30" t="s">
        <v>6</v>
      </c>
      <c r="H59" s="165">
        <v>0</v>
      </c>
      <c r="I59" s="165">
        <v>0</v>
      </c>
      <c r="J59" s="165">
        <v>0</v>
      </c>
      <c r="K59" s="166">
        <v>0</v>
      </c>
      <c r="L59" s="167" t="e">
        <f t="shared" si="21"/>
        <v>#DIV/0!</v>
      </c>
      <c r="M59" s="166">
        <f t="shared" si="24"/>
        <v>0</v>
      </c>
      <c r="N59" s="167" t="e">
        <f t="shared" si="22"/>
        <v>#DIV/0!</v>
      </c>
      <c r="O59" s="166">
        <f t="shared" si="23"/>
        <v>0</v>
      </c>
      <c r="P59" s="234"/>
    </row>
    <row r="60" spans="1:18" ht="54.75" customHeight="1" x14ac:dyDescent="0.25">
      <c r="A60" s="227" t="s">
        <v>38</v>
      </c>
      <c r="B60" s="228" t="s">
        <v>229</v>
      </c>
      <c r="C60" s="218" t="s">
        <v>54</v>
      </c>
      <c r="D60" s="201">
        <v>43831</v>
      </c>
      <c r="E60" s="204">
        <v>44166</v>
      </c>
      <c r="F60" s="229" t="s">
        <v>232</v>
      </c>
      <c r="G60" s="31" t="s">
        <v>7</v>
      </c>
      <c r="H60" s="177">
        <f>H61+H62+H63</f>
        <v>1560</v>
      </c>
      <c r="I60" s="177">
        <f>I61+I62+I63</f>
        <v>1496.3</v>
      </c>
      <c r="J60" s="177">
        <f>J61+J62+J63</f>
        <v>1496.3</v>
      </c>
      <c r="K60" s="177">
        <f>K61+K62+K63</f>
        <v>1496.3</v>
      </c>
      <c r="L60" s="167">
        <f t="shared" si="0"/>
        <v>95.916666666666657</v>
      </c>
      <c r="M60" s="166">
        <f>J60-H60</f>
        <v>-63.700000000000045</v>
      </c>
      <c r="N60" s="167">
        <f t="shared" si="2"/>
        <v>95.916666666666657</v>
      </c>
      <c r="O60" s="166">
        <f t="shared" si="3"/>
        <v>-63.700000000000045</v>
      </c>
      <c r="P60" s="232"/>
    </row>
    <row r="61" spans="1:18" ht="44.25" customHeight="1" x14ac:dyDescent="0.25">
      <c r="A61" s="227"/>
      <c r="B61" s="228"/>
      <c r="C61" s="218"/>
      <c r="D61" s="202"/>
      <c r="E61" s="205"/>
      <c r="F61" s="230"/>
      <c r="G61" s="30" t="s">
        <v>5</v>
      </c>
      <c r="H61" s="177">
        <v>1560</v>
      </c>
      <c r="I61" s="177">
        <v>1496.3</v>
      </c>
      <c r="J61" s="177">
        <v>1496.3</v>
      </c>
      <c r="K61" s="177">
        <v>1496.3</v>
      </c>
      <c r="L61" s="167">
        <f t="shared" si="0"/>
        <v>95.916666666666657</v>
      </c>
      <c r="M61" s="166">
        <f t="shared" si="1"/>
        <v>-63.700000000000045</v>
      </c>
      <c r="N61" s="167">
        <f t="shared" si="2"/>
        <v>95.916666666666657</v>
      </c>
      <c r="O61" s="166">
        <f t="shared" si="3"/>
        <v>-63.700000000000045</v>
      </c>
      <c r="P61" s="233"/>
    </row>
    <row r="62" spans="1:18" ht="44.25" customHeight="1" x14ac:dyDescent="0.25">
      <c r="A62" s="227"/>
      <c r="B62" s="228"/>
      <c r="C62" s="218"/>
      <c r="D62" s="202"/>
      <c r="E62" s="205"/>
      <c r="F62" s="230"/>
      <c r="G62" s="30" t="s">
        <v>4</v>
      </c>
      <c r="H62" s="165">
        <v>0</v>
      </c>
      <c r="I62" s="165">
        <v>0</v>
      </c>
      <c r="J62" s="165">
        <v>0</v>
      </c>
      <c r="K62" s="166">
        <v>0</v>
      </c>
      <c r="L62" s="167" t="e">
        <f t="shared" si="0"/>
        <v>#DIV/0!</v>
      </c>
      <c r="M62" s="166">
        <f t="shared" si="1"/>
        <v>0</v>
      </c>
      <c r="N62" s="167" t="e">
        <f t="shared" si="2"/>
        <v>#DIV/0!</v>
      </c>
      <c r="O62" s="166">
        <f t="shared" si="3"/>
        <v>0</v>
      </c>
      <c r="P62" s="233"/>
    </row>
    <row r="63" spans="1:18" ht="48.75" customHeight="1" thickBot="1" x14ac:dyDescent="0.3">
      <c r="A63" s="227"/>
      <c r="B63" s="228"/>
      <c r="C63" s="218"/>
      <c r="D63" s="203"/>
      <c r="E63" s="206"/>
      <c r="F63" s="231"/>
      <c r="G63" s="30" t="s">
        <v>6</v>
      </c>
      <c r="H63" s="165">
        <v>0</v>
      </c>
      <c r="I63" s="165">
        <v>0</v>
      </c>
      <c r="J63" s="165">
        <v>0</v>
      </c>
      <c r="K63" s="166">
        <v>0</v>
      </c>
      <c r="L63" s="167" t="e">
        <f t="shared" si="0"/>
        <v>#DIV/0!</v>
      </c>
      <c r="M63" s="166">
        <f t="shared" si="1"/>
        <v>0</v>
      </c>
      <c r="N63" s="167" t="e">
        <f t="shared" si="2"/>
        <v>#DIV/0!</v>
      </c>
      <c r="O63" s="166">
        <f t="shared" si="3"/>
        <v>0</v>
      </c>
      <c r="P63" s="233"/>
      <c r="R63" s="169"/>
    </row>
    <row r="64" spans="1:18" ht="24" customHeight="1" x14ac:dyDescent="0.25">
      <c r="A64" s="216" t="s">
        <v>19</v>
      </c>
      <c r="B64" s="217" t="s">
        <v>129</v>
      </c>
      <c r="C64" s="218" t="s">
        <v>54</v>
      </c>
      <c r="D64" s="219" t="s">
        <v>54</v>
      </c>
      <c r="E64" s="220" t="s">
        <v>54</v>
      </c>
      <c r="F64" s="221" t="s">
        <v>54</v>
      </c>
      <c r="G64" s="31" t="s">
        <v>7</v>
      </c>
      <c r="H64" s="165">
        <f>H65+H66+H67</f>
        <v>27622.799999999999</v>
      </c>
      <c r="I64" s="165">
        <f>I65+I66+I67</f>
        <v>17566.400000000001</v>
      </c>
      <c r="J64" s="165">
        <f>J65+J66+J67</f>
        <v>17566.400000000001</v>
      </c>
      <c r="K64" s="165">
        <f>K65+K66+K67</f>
        <v>17566.400000000001</v>
      </c>
      <c r="L64" s="167">
        <f t="shared" si="0"/>
        <v>63.59384276756883</v>
      </c>
      <c r="M64" s="166">
        <f t="shared" si="1"/>
        <v>-10056.399999999998</v>
      </c>
      <c r="N64" s="167">
        <f t="shared" si="2"/>
        <v>63.59384276756883</v>
      </c>
      <c r="O64" s="166">
        <f t="shared" si="3"/>
        <v>-10056.399999999998</v>
      </c>
      <c r="P64" s="224"/>
    </row>
    <row r="65" spans="1:16" ht="27.75" customHeight="1" x14ac:dyDescent="0.25">
      <c r="A65" s="216"/>
      <c r="B65" s="217"/>
      <c r="C65" s="218"/>
      <c r="D65" s="202"/>
      <c r="E65" s="205"/>
      <c r="F65" s="222"/>
      <c r="G65" s="30" t="s">
        <v>5</v>
      </c>
      <c r="H65" s="165">
        <f>H69</f>
        <v>5085</v>
      </c>
      <c r="I65" s="165">
        <f>I69</f>
        <v>4470.1000000000004</v>
      </c>
      <c r="J65" s="165">
        <f>J69</f>
        <v>4470.1000000000004</v>
      </c>
      <c r="K65" s="165">
        <f>K69</f>
        <v>4470.1000000000004</v>
      </c>
      <c r="L65" s="167">
        <f t="shared" si="0"/>
        <v>87.907571288102275</v>
      </c>
      <c r="M65" s="166">
        <f t="shared" si="1"/>
        <v>-614.89999999999964</v>
      </c>
      <c r="N65" s="167">
        <f t="shared" si="2"/>
        <v>87.907571288102275</v>
      </c>
      <c r="O65" s="166">
        <f t="shared" si="3"/>
        <v>-614.89999999999964</v>
      </c>
      <c r="P65" s="225"/>
    </row>
    <row r="66" spans="1:16" ht="24" customHeight="1" x14ac:dyDescent="0.25">
      <c r="A66" s="216"/>
      <c r="B66" s="217"/>
      <c r="C66" s="218"/>
      <c r="D66" s="202"/>
      <c r="E66" s="205"/>
      <c r="F66" s="222"/>
      <c r="G66" s="30" t="s">
        <v>4</v>
      </c>
      <c r="H66" s="165">
        <f t="shared" ref="H66:K66" si="25">H70</f>
        <v>22537.8</v>
      </c>
      <c r="I66" s="165">
        <f t="shared" si="25"/>
        <v>13096.3</v>
      </c>
      <c r="J66" s="165">
        <f t="shared" si="25"/>
        <v>13096.3</v>
      </c>
      <c r="K66" s="165">
        <f t="shared" si="25"/>
        <v>13096.3</v>
      </c>
      <c r="L66" s="167">
        <f t="shared" si="0"/>
        <v>58.108156075570818</v>
      </c>
      <c r="M66" s="166">
        <f t="shared" si="1"/>
        <v>-9441.5</v>
      </c>
      <c r="N66" s="167">
        <f t="shared" si="2"/>
        <v>58.108156075570818</v>
      </c>
      <c r="O66" s="166">
        <f t="shared" si="3"/>
        <v>-9441.5</v>
      </c>
      <c r="P66" s="225"/>
    </row>
    <row r="67" spans="1:16" ht="20.25" customHeight="1" thickBot="1" x14ac:dyDescent="0.3">
      <c r="A67" s="216"/>
      <c r="B67" s="217"/>
      <c r="C67" s="218"/>
      <c r="D67" s="203"/>
      <c r="E67" s="206"/>
      <c r="F67" s="223"/>
      <c r="G67" s="30" t="s">
        <v>6</v>
      </c>
      <c r="H67" s="165">
        <f t="shared" ref="H67:K67" si="26">H71</f>
        <v>0</v>
      </c>
      <c r="I67" s="165">
        <f t="shared" si="26"/>
        <v>0</v>
      </c>
      <c r="J67" s="165">
        <f t="shared" si="26"/>
        <v>0</v>
      </c>
      <c r="K67" s="165">
        <f t="shared" si="26"/>
        <v>0</v>
      </c>
      <c r="L67" s="167" t="e">
        <f t="shared" si="0"/>
        <v>#DIV/0!</v>
      </c>
      <c r="M67" s="166">
        <f t="shared" si="1"/>
        <v>0</v>
      </c>
      <c r="N67" s="167" t="e">
        <f t="shared" si="2"/>
        <v>#DIV/0!</v>
      </c>
      <c r="O67" s="166">
        <f t="shared" si="3"/>
        <v>0</v>
      </c>
      <c r="P67" s="226"/>
    </row>
    <row r="68" spans="1:16" ht="13.5" customHeight="1" x14ac:dyDescent="0.25">
      <c r="A68" s="227" t="s">
        <v>131</v>
      </c>
      <c r="B68" s="228" t="s">
        <v>130</v>
      </c>
      <c r="C68" s="218" t="s">
        <v>54</v>
      </c>
      <c r="D68" s="219" t="s">
        <v>54</v>
      </c>
      <c r="E68" s="220" t="s">
        <v>54</v>
      </c>
      <c r="F68" s="221" t="s">
        <v>54</v>
      </c>
      <c r="G68" s="31" t="s">
        <v>7</v>
      </c>
      <c r="H68" s="165">
        <f>H69+H70+H71</f>
        <v>27622.799999999999</v>
      </c>
      <c r="I68" s="165">
        <f>I69+I70+I71</f>
        <v>17566.400000000001</v>
      </c>
      <c r="J68" s="165">
        <f>J69+J70+J71</f>
        <v>17566.400000000001</v>
      </c>
      <c r="K68" s="165">
        <f>K69+K70+K71</f>
        <v>17566.400000000001</v>
      </c>
      <c r="L68" s="167">
        <f t="shared" si="0"/>
        <v>63.59384276756883</v>
      </c>
      <c r="M68" s="166">
        <f t="shared" si="1"/>
        <v>-10056.399999999998</v>
      </c>
      <c r="N68" s="167">
        <f t="shared" si="2"/>
        <v>63.59384276756883</v>
      </c>
      <c r="O68" s="166">
        <f t="shared" si="3"/>
        <v>-10056.399999999998</v>
      </c>
      <c r="P68" s="224"/>
    </row>
    <row r="69" spans="1:16" ht="13.5" customHeight="1" x14ac:dyDescent="0.25">
      <c r="A69" s="227"/>
      <c r="B69" s="228"/>
      <c r="C69" s="218"/>
      <c r="D69" s="202"/>
      <c r="E69" s="205"/>
      <c r="F69" s="222"/>
      <c r="G69" s="30" t="s">
        <v>5</v>
      </c>
      <c r="H69" s="165">
        <f t="shared" ref="H69:K71" si="27">H73</f>
        <v>5085</v>
      </c>
      <c r="I69" s="165">
        <f t="shared" si="27"/>
        <v>4470.1000000000004</v>
      </c>
      <c r="J69" s="165">
        <f t="shared" si="27"/>
        <v>4470.1000000000004</v>
      </c>
      <c r="K69" s="165">
        <f t="shared" si="27"/>
        <v>4470.1000000000004</v>
      </c>
      <c r="L69" s="167">
        <f t="shared" si="0"/>
        <v>87.907571288102275</v>
      </c>
      <c r="M69" s="166">
        <f t="shared" si="1"/>
        <v>-614.89999999999964</v>
      </c>
      <c r="N69" s="167">
        <f t="shared" si="2"/>
        <v>87.907571288102275</v>
      </c>
      <c r="O69" s="166">
        <f t="shared" si="3"/>
        <v>-614.89999999999964</v>
      </c>
      <c r="P69" s="225"/>
    </row>
    <row r="70" spans="1:16" ht="13.5" customHeight="1" x14ac:dyDescent="0.25">
      <c r="A70" s="227"/>
      <c r="B70" s="228"/>
      <c r="C70" s="218"/>
      <c r="D70" s="202"/>
      <c r="E70" s="205"/>
      <c r="F70" s="222"/>
      <c r="G70" s="30" t="s">
        <v>4</v>
      </c>
      <c r="H70" s="165">
        <f t="shared" si="27"/>
        <v>22537.8</v>
      </c>
      <c r="I70" s="165">
        <f t="shared" si="27"/>
        <v>13096.3</v>
      </c>
      <c r="J70" s="165">
        <f t="shared" si="27"/>
        <v>13096.3</v>
      </c>
      <c r="K70" s="165">
        <f t="shared" si="27"/>
        <v>13096.3</v>
      </c>
      <c r="L70" s="167">
        <f t="shared" si="0"/>
        <v>58.108156075570818</v>
      </c>
      <c r="M70" s="166">
        <f t="shared" si="1"/>
        <v>-9441.5</v>
      </c>
      <c r="N70" s="167">
        <f t="shared" si="2"/>
        <v>58.108156075570818</v>
      </c>
      <c r="O70" s="166">
        <f t="shared" si="3"/>
        <v>-9441.5</v>
      </c>
      <c r="P70" s="225"/>
    </row>
    <row r="71" spans="1:16" ht="13.5" customHeight="1" thickBot="1" x14ac:dyDescent="0.3">
      <c r="A71" s="227"/>
      <c r="B71" s="228"/>
      <c r="C71" s="218"/>
      <c r="D71" s="203"/>
      <c r="E71" s="206"/>
      <c r="F71" s="223"/>
      <c r="G71" s="30" t="s">
        <v>6</v>
      </c>
      <c r="H71" s="165">
        <f t="shared" si="27"/>
        <v>0</v>
      </c>
      <c r="I71" s="165">
        <f t="shared" si="27"/>
        <v>0</v>
      </c>
      <c r="J71" s="165">
        <f t="shared" si="27"/>
        <v>0</v>
      </c>
      <c r="K71" s="165">
        <f t="shared" si="27"/>
        <v>0</v>
      </c>
      <c r="L71" s="167" t="e">
        <f t="shared" si="0"/>
        <v>#DIV/0!</v>
      </c>
      <c r="M71" s="166">
        <f t="shared" si="1"/>
        <v>0</v>
      </c>
      <c r="N71" s="167" t="e">
        <f t="shared" si="2"/>
        <v>#DIV/0!</v>
      </c>
      <c r="O71" s="166">
        <f t="shared" si="3"/>
        <v>0</v>
      </c>
      <c r="P71" s="226"/>
    </row>
    <row r="72" spans="1:16" ht="27" customHeight="1" x14ac:dyDescent="0.25">
      <c r="A72" s="227" t="s">
        <v>132</v>
      </c>
      <c r="B72" s="228" t="s">
        <v>199</v>
      </c>
      <c r="C72" s="218" t="s">
        <v>54</v>
      </c>
      <c r="D72" s="201">
        <v>43831</v>
      </c>
      <c r="E72" s="204">
        <v>44166</v>
      </c>
      <c r="F72" s="229" t="s">
        <v>358</v>
      </c>
      <c r="G72" s="31" t="s">
        <v>7</v>
      </c>
      <c r="H72" s="177">
        <f>H73+H74+H75</f>
        <v>27622.799999999999</v>
      </c>
      <c r="I72" s="177">
        <f>I73+I74+I75</f>
        <v>17566.400000000001</v>
      </c>
      <c r="J72" s="177">
        <f>J73+J74+J75</f>
        <v>17566.400000000001</v>
      </c>
      <c r="K72" s="177">
        <f>K73+K74+K75</f>
        <v>17566.400000000001</v>
      </c>
      <c r="L72" s="167">
        <f t="shared" ref="L72:L83" si="28">J72/H72*100</f>
        <v>63.59384276756883</v>
      </c>
      <c r="M72" s="166">
        <f t="shared" ref="M72:M83" si="29">J72-H72</f>
        <v>-10056.399999999998</v>
      </c>
      <c r="N72" s="167">
        <f t="shared" ref="N72:N83" si="30">K72/H72*100</f>
        <v>63.59384276756883</v>
      </c>
      <c r="O72" s="166">
        <f t="shared" ref="O72:O83" si="31">K72-H72</f>
        <v>-10056.399999999998</v>
      </c>
      <c r="P72" s="224"/>
    </row>
    <row r="73" spans="1:16" ht="25.9" customHeight="1" x14ac:dyDescent="0.25">
      <c r="A73" s="227"/>
      <c r="B73" s="228"/>
      <c r="C73" s="218"/>
      <c r="D73" s="202"/>
      <c r="E73" s="205"/>
      <c r="F73" s="230"/>
      <c r="G73" s="30" t="s">
        <v>5</v>
      </c>
      <c r="H73" s="177">
        <v>5085</v>
      </c>
      <c r="I73" s="177">
        <v>4470.1000000000004</v>
      </c>
      <c r="J73" s="177">
        <v>4470.1000000000004</v>
      </c>
      <c r="K73" s="177">
        <v>4470.1000000000004</v>
      </c>
      <c r="L73" s="167">
        <f t="shared" si="28"/>
        <v>87.907571288102275</v>
      </c>
      <c r="M73" s="166">
        <f t="shared" si="29"/>
        <v>-614.89999999999964</v>
      </c>
      <c r="N73" s="167">
        <f t="shared" si="30"/>
        <v>87.907571288102275</v>
      </c>
      <c r="O73" s="166">
        <f t="shared" si="31"/>
        <v>-614.89999999999964</v>
      </c>
      <c r="P73" s="225"/>
    </row>
    <row r="74" spans="1:16" ht="28.15" customHeight="1" x14ac:dyDescent="0.25">
      <c r="A74" s="227"/>
      <c r="B74" s="228"/>
      <c r="C74" s="218"/>
      <c r="D74" s="202"/>
      <c r="E74" s="205"/>
      <c r="F74" s="230"/>
      <c r="G74" s="30" t="s">
        <v>4</v>
      </c>
      <c r="H74" s="177">
        <v>22537.8</v>
      </c>
      <c r="I74" s="177">
        <v>13096.3</v>
      </c>
      <c r="J74" s="177">
        <v>13096.3</v>
      </c>
      <c r="K74" s="177">
        <v>13096.3</v>
      </c>
      <c r="L74" s="167">
        <f t="shared" si="28"/>
        <v>58.108156075570818</v>
      </c>
      <c r="M74" s="166">
        <f t="shared" si="29"/>
        <v>-9441.5</v>
      </c>
      <c r="N74" s="167">
        <f t="shared" si="30"/>
        <v>58.108156075570818</v>
      </c>
      <c r="O74" s="166">
        <f t="shared" si="31"/>
        <v>-9441.5</v>
      </c>
      <c r="P74" s="225"/>
    </row>
    <row r="75" spans="1:16" ht="26.45" customHeight="1" thickBot="1" x14ac:dyDescent="0.3">
      <c r="A75" s="227"/>
      <c r="B75" s="228"/>
      <c r="C75" s="218"/>
      <c r="D75" s="203"/>
      <c r="E75" s="206"/>
      <c r="F75" s="231"/>
      <c r="G75" s="30" t="s">
        <v>6</v>
      </c>
      <c r="H75" s="177">
        <v>0</v>
      </c>
      <c r="I75" s="177">
        <v>0</v>
      </c>
      <c r="J75" s="177">
        <v>0</v>
      </c>
      <c r="K75" s="179">
        <v>0</v>
      </c>
      <c r="L75" s="167" t="e">
        <f t="shared" si="28"/>
        <v>#DIV/0!</v>
      </c>
      <c r="M75" s="166">
        <f t="shared" si="29"/>
        <v>0</v>
      </c>
      <c r="N75" s="167" t="e">
        <f t="shared" si="30"/>
        <v>#DIV/0!</v>
      </c>
      <c r="O75" s="166">
        <f t="shared" si="31"/>
        <v>0</v>
      </c>
      <c r="P75" s="226"/>
    </row>
    <row r="76" spans="1:16" ht="26.45" customHeight="1" x14ac:dyDescent="0.25">
      <c r="A76" s="216" t="s">
        <v>275</v>
      </c>
      <c r="B76" s="217" t="s">
        <v>278</v>
      </c>
      <c r="C76" s="218" t="s">
        <v>54</v>
      </c>
      <c r="D76" s="219" t="s">
        <v>54</v>
      </c>
      <c r="E76" s="220" t="s">
        <v>54</v>
      </c>
      <c r="F76" s="221" t="s">
        <v>54</v>
      </c>
      <c r="G76" s="31" t="s">
        <v>7</v>
      </c>
      <c r="H76" s="165">
        <f>H77+H78+H79</f>
        <v>2351.6999999999998</v>
      </c>
      <c r="I76" s="165">
        <f>I77+I78+I79</f>
        <v>2351.6999999999998</v>
      </c>
      <c r="J76" s="165">
        <f>J77+J78+J79</f>
        <v>2351.6999999999998</v>
      </c>
      <c r="K76" s="165">
        <f>K77+K78+K79</f>
        <v>2351.6999999999998</v>
      </c>
      <c r="L76" s="167">
        <f t="shared" si="28"/>
        <v>100</v>
      </c>
      <c r="M76" s="166">
        <f t="shared" si="29"/>
        <v>0</v>
      </c>
      <c r="N76" s="167">
        <f t="shared" si="30"/>
        <v>100</v>
      </c>
      <c r="O76" s="166">
        <f t="shared" si="31"/>
        <v>0</v>
      </c>
      <c r="P76" s="224"/>
    </row>
    <row r="77" spans="1:16" ht="26.45" customHeight="1" x14ac:dyDescent="0.25">
      <c r="A77" s="216"/>
      <c r="B77" s="217"/>
      <c r="C77" s="218"/>
      <c r="D77" s="202"/>
      <c r="E77" s="205"/>
      <c r="F77" s="222"/>
      <c r="G77" s="30" t="s">
        <v>5</v>
      </c>
      <c r="H77" s="165">
        <f>H81</f>
        <v>117.6</v>
      </c>
      <c r="I77" s="165">
        <f>I81</f>
        <v>117.6</v>
      </c>
      <c r="J77" s="165">
        <f>J81</f>
        <v>117.6</v>
      </c>
      <c r="K77" s="165">
        <f>K81</f>
        <v>117.6</v>
      </c>
      <c r="L77" s="167">
        <f t="shared" si="28"/>
        <v>100</v>
      </c>
      <c r="M77" s="166">
        <f t="shared" si="29"/>
        <v>0</v>
      </c>
      <c r="N77" s="167">
        <f t="shared" si="30"/>
        <v>100</v>
      </c>
      <c r="O77" s="166">
        <f t="shared" si="31"/>
        <v>0</v>
      </c>
      <c r="P77" s="225"/>
    </row>
    <row r="78" spans="1:16" ht="26.45" customHeight="1" x14ac:dyDescent="0.25">
      <c r="A78" s="216"/>
      <c r="B78" s="217"/>
      <c r="C78" s="218"/>
      <c r="D78" s="202"/>
      <c r="E78" s="205"/>
      <c r="F78" s="222"/>
      <c r="G78" s="30" t="s">
        <v>4</v>
      </c>
      <c r="H78" s="165">
        <f>H82</f>
        <v>2234.1</v>
      </c>
      <c r="I78" s="165">
        <f t="shared" ref="I78:K78" si="32">I82</f>
        <v>2234.1</v>
      </c>
      <c r="J78" s="165">
        <f t="shared" si="32"/>
        <v>2234.1</v>
      </c>
      <c r="K78" s="165">
        <f t="shared" si="32"/>
        <v>2234.1</v>
      </c>
      <c r="L78" s="167">
        <f t="shared" si="28"/>
        <v>100</v>
      </c>
      <c r="M78" s="166">
        <f t="shared" si="29"/>
        <v>0</v>
      </c>
      <c r="N78" s="167">
        <f t="shared" si="30"/>
        <v>100</v>
      </c>
      <c r="O78" s="166">
        <f t="shared" si="31"/>
        <v>0</v>
      </c>
      <c r="P78" s="225"/>
    </row>
    <row r="79" spans="1:16" ht="26.45" customHeight="1" thickBot="1" x14ac:dyDescent="0.3">
      <c r="A79" s="216"/>
      <c r="B79" s="217"/>
      <c r="C79" s="218"/>
      <c r="D79" s="203"/>
      <c r="E79" s="206"/>
      <c r="F79" s="223"/>
      <c r="G79" s="30" t="s">
        <v>6</v>
      </c>
      <c r="H79" s="165">
        <f t="shared" ref="H79:K79" si="33">H83</f>
        <v>0</v>
      </c>
      <c r="I79" s="165">
        <f t="shared" si="33"/>
        <v>0</v>
      </c>
      <c r="J79" s="165">
        <f t="shared" si="33"/>
        <v>0</v>
      </c>
      <c r="K79" s="165">
        <f t="shared" si="33"/>
        <v>0</v>
      </c>
      <c r="L79" s="167" t="e">
        <f t="shared" si="28"/>
        <v>#DIV/0!</v>
      </c>
      <c r="M79" s="166">
        <f t="shared" si="29"/>
        <v>0</v>
      </c>
      <c r="N79" s="167" t="e">
        <f t="shared" si="30"/>
        <v>#DIV/0!</v>
      </c>
      <c r="O79" s="166">
        <f t="shared" si="31"/>
        <v>0</v>
      </c>
      <c r="P79" s="226"/>
    </row>
    <row r="80" spans="1:16" ht="26.45" customHeight="1" x14ac:dyDescent="0.25">
      <c r="A80" s="227" t="s">
        <v>276</v>
      </c>
      <c r="B80" s="228" t="s">
        <v>279</v>
      </c>
      <c r="C80" s="218" t="s">
        <v>54</v>
      </c>
      <c r="D80" s="219" t="s">
        <v>54</v>
      </c>
      <c r="E80" s="220" t="s">
        <v>54</v>
      </c>
      <c r="F80" s="221" t="s">
        <v>54</v>
      </c>
      <c r="G80" s="31" t="s">
        <v>7</v>
      </c>
      <c r="H80" s="165">
        <f>H81+H82+H83</f>
        <v>2351.6999999999998</v>
      </c>
      <c r="I80" s="165">
        <f>I81+I82+I83</f>
        <v>2351.6999999999998</v>
      </c>
      <c r="J80" s="165">
        <f>J81+J82+J83</f>
        <v>2351.6999999999998</v>
      </c>
      <c r="K80" s="165">
        <f>K81+K82+K83</f>
        <v>2351.6999999999998</v>
      </c>
      <c r="L80" s="167">
        <f t="shared" si="28"/>
        <v>100</v>
      </c>
      <c r="M80" s="166">
        <f t="shared" si="29"/>
        <v>0</v>
      </c>
      <c r="N80" s="167">
        <f t="shared" si="30"/>
        <v>100</v>
      </c>
      <c r="O80" s="166">
        <f t="shared" si="31"/>
        <v>0</v>
      </c>
      <c r="P80" s="224"/>
    </row>
    <row r="81" spans="1:16" ht="26.45" customHeight="1" x14ac:dyDescent="0.25">
      <c r="A81" s="227"/>
      <c r="B81" s="228"/>
      <c r="C81" s="218"/>
      <c r="D81" s="202"/>
      <c r="E81" s="205"/>
      <c r="F81" s="222"/>
      <c r="G81" s="30" t="s">
        <v>5</v>
      </c>
      <c r="H81" s="165">
        <f>H85</f>
        <v>117.6</v>
      </c>
      <c r="I81" s="165">
        <f>I85</f>
        <v>117.6</v>
      </c>
      <c r="J81" s="165">
        <f>J85</f>
        <v>117.6</v>
      </c>
      <c r="K81" s="165">
        <f>K85</f>
        <v>117.6</v>
      </c>
      <c r="L81" s="167">
        <f t="shared" si="28"/>
        <v>100</v>
      </c>
      <c r="M81" s="166">
        <f t="shared" si="29"/>
        <v>0</v>
      </c>
      <c r="N81" s="167">
        <f t="shared" si="30"/>
        <v>100</v>
      </c>
      <c r="O81" s="166">
        <f t="shared" si="31"/>
        <v>0</v>
      </c>
      <c r="P81" s="225"/>
    </row>
    <row r="82" spans="1:16" ht="26.45" customHeight="1" x14ac:dyDescent="0.25">
      <c r="A82" s="227"/>
      <c r="B82" s="228"/>
      <c r="C82" s="218"/>
      <c r="D82" s="202"/>
      <c r="E82" s="205"/>
      <c r="F82" s="222"/>
      <c r="G82" s="30" t="s">
        <v>4</v>
      </c>
      <c r="H82" s="165">
        <f t="shared" ref="H82:I83" si="34">H86</f>
        <v>2234.1</v>
      </c>
      <c r="I82" s="165">
        <f t="shared" si="34"/>
        <v>2234.1</v>
      </c>
      <c r="J82" s="165">
        <f t="shared" ref="J82:K82" si="35">J86</f>
        <v>2234.1</v>
      </c>
      <c r="K82" s="165">
        <f t="shared" si="35"/>
        <v>2234.1</v>
      </c>
      <c r="L82" s="167">
        <f t="shared" si="28"/>
        <v>100</v>
      </c>
      <c r="M82" s="166">
        <f t="shared" si="29"/>
        <v>0</v>
      </c>
      <c r="N82" s="167">
        <f t="shared" si="30"/>
        <v>100</v>
      </c>
      <c r="O82" s="166">
        <f t="shared" si="31"/>
        <v>0</v>
      </c>
      <c r="P82" s="225"/>
    </row>
    <row r="83" spans="1:16" ht="26.45" customHeight="1" thickBot="1" x14ac:dyDescent="0.3">
      <c r="A83" s="227"/>
      <c r="B83" s="228"/>
      <c r="C83" s="218"/>
      <c r="D83" s="203"/>
      <c r="E83" s="206"/>
      <c r="F83" s="223"/>
      <c r="G83" s="30" t="s">
        <v>6</v>
      </c>
      <c r="H83" s="165">
        <f t="shared" si="34"/>
        <v>0</v>
      </c>
      <c r="I83" s="165">
        <f t="shared" si="34"/>
        <v>0</v>
      </c>
      <c r="J83" s="165">
        <f t="shared" ref="J83:K83" si="36">J87</f>
        <v>0</v>
      </c>
      <c r="K83" s="165">
        <f t="shared" si="36"/>
        <v>0</v>
      </c>
      <c r="L83" s="167" t="e">
        <f t="shared" si="28"/>
        <v>#DIV/0!</v>
      </c>
      <c r="M83" s="166">
        <f t="shared" si="29"/>
        <v>0</v>
      </c>
      <c r="N83" s="167" t="e">
        <f t="shared" si="30"/>
        <v>#DIV/0!</v>
      </c>
      <c r="O83" s="166">
        <f t="shared" si="31"/>
        <v>0</v>
      </c>
      <c r="P83" s="226"/>
    </row>
    <row r="84" spans="1:16" ht="57" customHeight="1" x14ac:dyDescent="0.25">
      <c r="A84" s="227" t="s">
        <v>277</v>
      </c>
      <c r="B84" s="228" t="s">
        <v>280</v>
      </c>
      <c r="C84" s="218" t="s">
        <v>54</v>
      </c>
      <c r="D84" s="201">
        <v>43831</v>
      </c>
      <c r="E84" s="204">
        <v>44166</v>
      </c>
      <c r="F84" s="229" t="s">
        <v>359</v>
      </c>
      <c r="G84" s="31" t="s">
        <v>7</v>
      </c>
      <c r="H84" s="177">
        <f>H85+H86+H87</f>
        <v>2351.6999999999998</v>
      </c>
      <c r="I84" s="177">
        <f>I85+I86+I87</f>
        <v>2351.6999999999998</v>
      </c>
      <c r="J84" s="177">
        <f>J85+J86+J87</f>
        <v>2351.6999999999998</v>
      </c>
      <c r="K84" s="177">
        <f>K85+K86+K87</f>
        <v>2351.6999999999998</v>
      </c>
      <c r="L84" s="167">
        <f t="shared" ref="L84:L87" si="37">J84/H84*100</f>
        <v>100</v>
      </c>
      <c r="M84" s="166">
        <f t="shared" ref="M84:M87" si="38">J84-H84</f>
        <v>0</v>
      </c>
      <c r="N84" s="167">
        <f t="shared" ref="N84:N87" si="39">K84/H84*100</f>
        <v>100</v>
      </c>
      <c r="O84" s="166">
        <f t="shared" ref="O84:O87" si="40">K84-H84</f>
        <v>0</v>
      </c>
      <c r="P84" s="224" t="s">
        <v>374</v>
      </c>
    </row>
    <row r="85" spans="1:16" ht="45.75" customHeight="1" x14ac:dyDescent="0.25">
      <c r="A85" s="227"/>
      <c r="B85" s="228"/>
      <c r="C85" s="218"/>
      <c r="D85" s="202"/>
      <c r="E85" s="205"/>
      <c r="F85" s="230"/>
      <c r="G85" s="30" t="s">
        <v>5</v>
      </c>
      <c r="H85" s="177">
        <v>117.6</v>
      </c>
      <c r="I85" s="177">
        <v>117.6</v>
      </c>
      <c r="J85" s="177">
        <v>117.6</v>
      </c>
      <c r="K85" s="177">
        <v>117.6</v>
      </c>
      <c r="L85" s="167">
        <f t="shared" si="37"/>
        <v>100</v>
      </c>
      <c r="M85" s="166">
        <f t="shared" si="38"/>
        <v>0</v>
      </c>
      <c r="N85" s="167">
        <f t="shared" si="39"/>
        <v>100</v>
      </c>
      <c r="O85" s="166">
        <f t="shared" si="40"/>
        <v>0</v>
      </c>
      <c r="P85" s="225"/>
    </row>
    <row r="86" spans="1:16" ht="47.25" customHeight="1" x14ac:dyDescent="0.25">
      <c r="A86" s="227"/>
      <c r="B86" s="228"/>
      <c r="C86" s="218"/>
      <c r="D86" s="202"/>
      <c r="E86" s="205"/>
      <c r="F86" s="230"/>
      <c r="G86" s="30" t="s">
        <v>4</v>
      </c>
      <c r="H86" s="177">
        <v>2234.1</v>
      </c>
      <c r="I86" s="177">
        <v>2234.1</v>
      </c>
      <c r="J86" s="177">
        <v>2234.1</v>
      </c>
      <c r="K86" s="177">
        <v>2234.1</v>
      </c>
      <c r="L86" s="167">
        <f t="shared" si="37"/>
        <v>100</v>
      </c>
      <c r="M86" s="166">
        <f t="shared" si="38"/>
        <v>0</v>
      </c>
      <c r="N86" s="167">
        <f t="shared" si="39"/>
        <v>100</v>
      </c>
      <c r="O86" s="166">
        <f t="shared" si="40"/>
        <v>0</v>
      </c>
      <c r="P86" s="225"/>
    </row>
    <row r="87" spans="1:16" ht="49.5" customHeight="1" thickBot="1" x14ac:dyDescent="0.3">
      <c r="A87" s="227"/>
      <c r="B87" s="228"/>
      <c r="C87" s="218"/>
      <c r="D87" s="203"/>
      <c r="E87" s="206"/>
      <c r="F87" s="231"/>
      <c r="G87" s="30" t="s">
        <v>6</v>
      </c>
      <c r="H87" s="177">
        <v>0</v>
      </c>
      <c r="I87" s="177">
        <v>0</v>
      </c>
      <c r="J87" s="177">
        <v>0</v>
      </c>
      <c r="K87" s="179">
        <v>0</v>
      </c>
      <c r="L87" s="167" t="e">
        <f t="shared" si="37"/>
        <v>#DIV/0!</v>
      </c>
      <c r="M87" s="166">
        <f t="shared" si="38"/>
        <v>0</v>
      </c>
      <c r="N87" s="167" t="e">
        <f t="shared" si="39"/>
        <v>#DIV/0!</v>
      </c>
      <c r="O87" s="166">
        <f t="shared" si="40"/>
        <v>0</v>
      </c>
      <c r="P87" s="226"/>
    </row>
    <row r="88" spans="1:16" ht="19.5" customHeight="1" x14ac:dyDescent="0.25">
      <c r="A88" s="216" t="s">
        <v>134</v>
      </c>
      <c r="B88" s="217" t="s">
        <v>133</v>
      </c>
      <c r="C88" s="218" t="s">
        <v>249</v>
      </c>
      <c r="D88" s="219" t="s">
        <v>54</v>
      </c>
      <c r="E88" s="220" t="s">
        <v>54</v>
      </c>
      <c r="F88" s="221" t="s">
        <v>54</v>
      </c>
      <c r="G88" s="31" t="s">
        <v>7</v>
      </c>
      <c r="H88" s="177">
        <f>H89+H90+H91</f>
        <v>74574.200000000012</v>
      </c>
      <c r="I88" s="165">
        <f>I89+I90+I91</f>
        <v>50936.700000000004</v>
      </c>
      <c r="J88" s="165">
        <f>J89+J90+J91</f>
        <v>50408.1</v>
      </c>
      <c r="K88" s="165">
        <f>K89+K90+K91</f>
        <v>50408.1</v>
      </c>
      <c r="L88" s="167">
        <f t="shared" si="0"/>
        <v>67.594556830646511</v>
      </c>
      <c r="M88" s="166">
        <f t="shared" si="1"/>
        <v>-24166.100000000013</v>
      </c>
      <c r="N88" s="167">
        <f t="shared" si="2"/>
        <v>67.594556830646511</v>
      </c>
      <c r="O88" s="166">
        <f t="shared" si="3"/>
        <v>-24166.100000000013</v>
      </c>
      <c r="P88" s="224"/>
    </row>
    <row r="89" spans="1:16" ht="21" customHeight="1" x14ac:dyDescent="0.25">
      <c r="A89" s="216"/>
      <c r="B89" s="217"/>
      <c r="C89" s="218"/>
      <c r="D89" s="202"/>
      <c r="E89" s="205"/>
      <c r="F89" s="222"/>
      <c r="G89" s="30" t="s">
        <v>5</v>
      </c>
      <c r="H89" s="177">
        <f t="shared" ref="H89:K91" si="41">H93+H105+H121</f>
        <v>74574.200000000012</v>
      </c>
      <c r="I89" s="165">
        <f t="shared" si="41"/>
        <v>50936.700000000004</v>
      </c>
      <c r="J89" s="165">
        <f t="shared" si="41"/>
        <v>50408.1</v>
      </c>
      <c r="K89" s="165">
        <f t="shared" si="41"/>
        <v>50408.1</v>
      </c>
      <c r="L89" s="167">
        <f t="shared" si="0"/>
        <v>67.594556830646511</v>
      </c>
      <c r="M89" s="166">
        <f t="shared" si="1"/>
        <v>-24166.100000000013</v>
      </c>
      <c r="N89" s="167">
        <f t="shared" si="2"/>
        <v>67.594556830646511</v>
      </c>
      <c r="O89" s="166">
        <f t="shared" si="3"/>
        <v>-24166.100000000013</v>
      </c>
      <c r="P89" s="225"/>
    </row>
    <row r="90" spans="1:16" ht="18" customHeight="1" x14ac:dyDescent="0.25">
      <c r="A90" s="216"/>
      <c r="B90" s="217"/>
      <c r="C90" s="218"/>
      <c r="D90" s="202"/>
      <c r="E90" s="205"/>
      <c r="F90" s="222"/>
      <c r="G90" s="30" t="s">
        <v>4</v>
      </c>
      <c r="H90" s="165">
        <f t="shared" si="41"/>
        <v>0</v>
      </c>
      <c r="I90" s="165">
        <f t="shared" si="41"/>
        <v>0</v>
      </c>
      <c r="J90" s="165">
        <f t="shared" si="41"/>
        <v>0</v>
      </c>
      <c r="K90" s="165">
        <f t="shared" si="41"/>
        <v>0</v>
      </c>
      <c r="L90" s="167" t="e">
        <f t="shared" si="0"/>
        <v>#DIV/0!</v>
      </c>
      <c r="M90" s="166">
        <f t="shared" si="1"/>
        <v>0</v>
      </c>
      <c r="N90" s="167" t="e">
        <f t="shared" si="2"/>
        <v>#DIV/0!</v>
      </c>
      <c r="O90" s="166">
        <f t="shared" si="3"/>
        <v>0</v>
      </c>
      <c r="P90" s="225"/>
    </row>
    <row r="91" spans="1:16" ht="18" customHeight="1" thickBot="1" x14ac:dyDescent="0.3">
      <c r="A91" s="216"/>
      <c r="B91" s="217"/>
      <c r="C91" s="218"/>
      <c r="D91" s="203"/>
      <c r="E91" s="206"/>
      <c r="F91" s="223"/>
      <c r="G91" s="30" t="s">
        <v>6</v>
      </c>
      <c r="H91" s="165">
        <f t="shared" si="41"/>
        <v>0</v>
      </c>
      <c r="I91" s="165">
        <f t="shared" si="41"/>
        <v>0</v>
      </c>
      <c r="J91" s="165">
        <f t="shared" si="41"/>
        <v>0</v>
      </c>
      <c r="K91" s="165">
        <f t="shared" si="41"/>
        <v>0</v>
      </c>
      <c r="L91" s="167" t="e">
        <f t="shared" si="0"/>
        <v>#DIV/0!</v>
      </c>
      <c r="M91" s="166">
        <f t="shared" si="1"/>
        <v>0</v>
      </c>
      <c r="N91" s="167" t="e">
        <f t="shared" si="2"/>
        <v>#DIV/0!</v>
      </c>
      <c r="O91" s="166">
        <f t="shared" si="3"/>
        <v>0</v>
      </c>
      <c r="P91" s="226"/>
    </row>
    <row r="92" spans="1:16" ht="29.25" customHeight="1" x14ac:dyDescent="0.25">
      <c r="A92" s="216" t="s">
        <v>135</v>
      </c>
      <c r="B92" s="217" t="s">
        <v>200</v>
      </c>
      <c r="C92" s="218" t="s">
        <v>54</v>
      </c>
      <c r="D92" s="219" t="s">
        <v>54</v>
      </c>
      <c r="E92" s="220" t="s">
        <v>54</v>
      </c>
      <c r="F92" s="221" t="s">
        <v>54</v>
      </c>
      <c r="G92" s="31" t="s">
        <v>7</v>
      </c>
      <c r="H92" s="165">
        <f>H93+H94+H95</f>
        <v>22023.3</v>
      </c>
      <c r="I92" s="165">
        <f>I93+I94+I95</f>
        <v>11350</v>
      </c>
      <c r="J92" s="165">
        <f>J93+J94+J95</f>
        <v>11063.6</v>
      </c>
      <c r="K92" s="165">
        <f>K93+K94+K95</f>
        <v>11063.6</v>
      </c>
      <c r="L92" s="167">
        <f t="shared" ref="L92:L251" si="42">J92/H92*100</f>
        <v>50.235886538348026</v>
      </c>
      <c r="M92" s="166">
        <f t="shared" ref="M92:M251" si="43">J92-H92</f>
        <v>-10959.699999999999</v>
      </c>
      <c r="N92" s="167">
        <f t="shared" ref="N92:N251" si="44">K92/H92*100</f>
        <v>50.235886538348026</v>
      </c>
      <c r="O92" s="166">
        <f t="shared" ref="O92:O251" si="45">K92-H92</f>
        <v>-10959.699999999999</v>
      </c>
      <c r="P92" s="224"/>
    </row>
    <row r="93" spans="1:16" ht="23.25" customHeight="1" x14ac:dyDescent="0.25">
      <c r="A93" s="216"/>
      <c r="B93" s="217"/>
      <c r="C93" s="218"/>
      <c r="D93" s="202"/>
      <c r="E93" s="205"/>
      <c r="F93" s="222"/>
      <c r="G93" s="30" t="s">
        <v>5</v>
      </c>
      <c r="H93" s="165">
        <f>H97</f>
        <v>22023.3</v>
      </c>
      <c r="I93" s="165">
        <f>I97</f>
        <v>11350</v>
      </c>
      <c r="J93" s="165">
        <f>J97</f>
        <v>11063.6</v>
      </c>
      <c r="K93" s="165">
        <f>K97</f>
        <v>11063.6</v>
      </c>
      <c r="L93" s="167">
        <f t="shared" si="42"/>
        <v>50.235886538348026</v>
      </c>
      <c r="M93" s="166">
        <f t="shared" si="43"/>
        <v>-10959.699999999999</v>
      </c>
      <c r="N93" s="167">
        <f t="shared" si="44"/>
        <v>50.235886538348026</v>
      </c>
      <c r="O93" s="166">
        <f t="shared" si="45"/>
        <v>-10959.699999999999</v>
      </c>
      <c r="P93" s="225"/>
    </row>
    <row r="94" spans="1:16" ht="25.5" customHeight="1" x14ac:dyDescent="0.25">
      <c r="A94" s="216"/>
      <c r="B94" s="217"/>
      <c r="C94" s="218"/>
      <c r="D94" s="202"/>
      <c r="E94" s="205"/>
      <c r="F94" s="222"/>
      <c r="G94" s="30" t="s">
        <v>4</v>
      </c>
      <c r="H94" s="165">
        <f t="shared" ref="H94:K94" si="46">H98</f>
        <v>0</v>
      </c>
      <c r="I94" s="165">
        <f t="shared" si="46"/>
        <v>0</v>
      </c>
      <c r="J94" s="165">
        <f t="shared" si="46"/>
        <v>0</v>
      </c>
      <c r="K94" s="165">
        <f t="shared" si="46"/>
        <v>0</v>
      </c>
      <c r="L94" s="167" t="e">
        <f t="shared" si="42"/>
        <v>#DIV/0!</v>
      </c>
      <c r="M94" s="166">
        <f t="shared" si="43"/>
        <v>0</v>
      </c>
      <c r="N94" s="167" t="e">
        <f t="shared" si="44"/>
        <v>#DIV/0!</v>
      </c>
      <c r="O94" s="166">
        <f t="shared" si="45"/>
        <v>0</v>
      </c>
      <c r="P94" s="225"/>
    </row>
    <row r="95" spans="1:16" ht="28.5" customHeight="1" thickBot="1" x14ac:dyDescent="0.3">
      <c r="A95" s="216"/>
      <c r="B95" s="217"/>
      <c r="C95" s="218"/>
      <c r="D95" s="203"/>
      <c r="E95" s="206"/>
      <c r="F95" s="223"/>
      <c r="G95" s="30" t="s">
        <v>6</v>
      </c>
      <c r="H95" s="165">
        <f t="shared" ref="H95:K95" si="47">H99</f>
        <v>0</v>
      </c>
      <c r="I95" s="165">
        <f t="shared" si="47"/>
        <v>0</v>
      </c>
      <c r="J95" s="165">
        <f t="shared" si="47"/>
        <v>0</v>
      </c>
      <c r="K95" s="165">
        <f t="shared" si="47"/>
        <v>0</v>
      </c>
      <c r="L95" s="167" t="e">
        <f t="shared" si="42"/>
        <v>#DIV/0!</v>
      </c>
      <c r="M95" s="166">
        <f t="shared" si="43"/>
        <v>0</v>
      </c>
      <c r="N95" s="167" t="e">
        <f t="shared" si="44"/>
        <v>#DIV/0!</v>
      </c>
      <c r="O95" s="166">
        <f t="shared" si="45"/>
        <v>0</v>
      </c>
      <c r="P95" s="226"/>
    </row>
    <row r="96" spans="1:16" ht="21" customHeight="1" x14ac:dyDescent="0.25">
      <c r="A96" s="227" t="s">
        <v>137</v>
      </c>
      <c r="B96" s="228" t="s">
        <v>201</v>
      </c>
      <c r="C96" s="218" t="s">
        <v>54</v>
      </c>
      <c r="D96" s="219" t="s">
        <v>54</v>
      </c>
      <c r="E96" s="220" t="s">
        <v>54</v>
      </c>
      <c r="F96" s="221" t="s">
        <v>54</v>
      </c>
      <c r="G96" s="31" t="s">
        <v>7</v>
      </c>
      <c r="H96" s="165">
        <f>H97+H98+H99</f>
        <v>22023.3</v>
      </c>
      <c r="I96" s="165">
        <f>I97+I98+I99</f>
        <v>11350</v>
      </c>
      <c r="J96" s="165">
        <f>J97+J98+J99</f>
        <v>11063.6</v>
      </c>
      <c r="K96" s="165">
        <f>K97+K98+K99</f>
        <v>11063.6</v>
      </c>
      <c r="L96" s="167">
        <f t="shared" si="42"/>
        <v>50.235886538348026</v>
      </c>
      <c r="M96" s="166">
        <f t="shared" si="43"/>
        <v>-10959.699999999999</v>
      </c>
      <c r="N96" s="167">
        <f t="shared" si="44"/>
        <v>50.235886538348026</v>
      </c>
      <c r="O96" s="166">
        <f t="shared" si="45"/>
        <v>-10959.699999999999</v>
      </c>
      <c r="P96" s="224"/>
    </row>
    <row r="97" spans="1:16" ht="22.5" customHeight="1" x14ac:dyDescent="0.25">
      <c r="A97" s="227"/>
      <c r="B97" s="228"/>
      <c r="C97" s="218"/>
      <c r="D97" s="202"/>
      <c r="E97" s="205"/>
      <c r="F97" s="222"/>
      <c r="G97" s="30" t="s">
        <v>5</v>
      </c>
      <c r="H97" s="165">
        <f>H101</f>
        <v>22023.3</v>
      </c>
      <c r="I97" s="165">
        <f>I101</f>
        <v>11350</v>
      </c>
      <c r="J97" s="165">
        <f>J101</f>
        <v>11063.6</v>
      </c>
      <c r="K97" s="165">
        <f>K101</f>
        <v>11063.6</v>
      </c>
      <c r="L97" s="167">
        <f t="shared" si="42"/>
        <v>50.235886538348026</v>
      </c>
      <c r="M97" s="166">
        <f t="shared" si="43"/>
        <v>-10959.699999999999</v>
      </c>
      <c r="N97" s="167">
        <f t="shared" si="44"/>
        <v>50.235886538348026</v>
      </c>
      <c r="O97" s="166">
        <f t="shared" si="45"/>
        <v>-10959.699999999999</v>
      </c>
      <c r="P97" s="225"/>
    </row>
    <row r="98" spans="1:16" ht="18.75" customHeight="1" x14ac:dyDescent="0.25">
      <c r="A98" s="227"/>
      <c r="B98" s="228"/>
      <c r="C98" s="218"/>
      <c r="D98" s="202"/>
      <c r="E98" s="205"/>
      <c r="F98" s="222"/>
      <c r="G98" s="30" t="s">
        <v>4</v>
      </c>
      <c r="H98" s="165">
        <f t="shared" ref="H98:K98" si="48">H102</f>
        <v>0</v>
      </c>
      <c r="I98" s="165">
        <f t="shared" si="48"/>
        <v>0</v>
      </c>
      <c r="J98" s="165">
        <f t="shared" si="48"/>
        <v>0</v>
      </c>
      <c r="K98" s="165">
        <f t="shared" si="48"/>
        <v>0</v>
      </c>
      <c r="L98" s="167" t="e">
        <f t="shared" si="42"/>
        <v>#DIV/0!</v>
      </c>
      <c r="M98" s="166">
        <f t="shared" si="43"/>
        <v>0</v>
      </c>
      <c r="N98" s="167" t="e">
        <f t="shared" si="44"/>
        <v>#DIV/0!</v>
      </c>
      <c r="O98" s="166">
        <f t="shared" si="45"/>
        <v>0</v>
      </c>
      <c r="P98" s="225"/>
    </row>
    <row r="99" spans="1:16" ht="15.75" customHeight="1" thickBot="1" x14ac:dyDescent="0.3">
      <c r="A99" s="227"/>
      <c r="B99" s="228"/>
      <c r="C99" s="218"/>
      <c r="D99" s="203"/>
      <c r="E99" s="206"/>
      <c r="F99" s="223"/>
      <c r="G99" s="30" t="s">
        <v>6</v>
      </c>
      <c r="H99" s="165">
        <f t="shared" ref="H99:K99" si="49">H103</f>
        <v>0</v>
      </c>
      <c r="I99" s="165">
        <f t="shared" si="49"/>
        <v>0</v>
      </c>
      <c r="J99" s="165">
        <f t="shared" si="49"/>
        <v>0</v>
      </c>
      <c r="K99" s="165">
        <f t="shared" si="49"/>
        <v>0</v>
      </c>
      <c r="L99" s="167" t="e">
        <f t="shared" si="42"/>
        <v>#DIV/0!</v>
      </c>
      <c r="M99" s="166">
        <f t="shared" si="43"/>
        <v>0</v>
      </c>
      <c r="N99" s="167" t="e">
        <f t="shared" si="44"/>
        <v>#DIV/0!</v>
      </c>
      <c r="O99" s="166">
        <f t="shared" si="45"/>
        <v>0</v>
      </c>
      <c r="P99" s="226"/>
    </row>
    <row r="100" spans="1:16" ht="66" customHeight="1" x14ac:dyDescent="0.25">
      <c r="A100" s="227" t="s">
        <v>138</v>
      </c>
      <c r="B100" s="228" t="s">
        <v>202</v>
      </c>
      <c r="C100" s="218" t="s">
        <v>54</v>
      </c>
      <c r="D100" s="201">
        <v>43831</v>
      </c>
      <c r="E100" s="204">
        <v>44166</v>
      </c>
      <c r="F100" s="295" t="s">
        <v>224</v>
      </c>
      <c r="G100" s="31" t="s">
        <v>7</v>
      </c>
      <c r="H100" s="177">
        <f>H101+H102+H103</f>
        <v>22023.3</v>
      </c>
      <c r="I100" s="177">
        <f>I101+I102+I103</f>
        <v>11350</v>
      </c>
      <c r="J100" s="177">
        <f>J101+J102+J103</f>
        <v>11063.6</v>
      </c>
      <c r="K100" s="177">
        <f>K101+K102+K103</f>
        <v>11063.6</v>
      </c>
      <c r="L100" s="167">
        <f t="shared" si="42"/>
        <v>50.235886538348026</v>
      </c>
      <c r="M100" s="166">
        <f t="shared" si="43"/>
        <v>-10959.699999999999</v>
      </c>
      <c r="N100" s="167">
        <f t="shared" si="44"/>
        <v>50.235886538348026</v>
      </c>
      <c r="O100" s="166">
        <f t="shared" si="45"/>
        <v>-10959.699999999999</v>
      </c>
      <c r="P100" s="257"/>
    </row>
    <row r="101" spans="1:16" ht="75" customHeight="1" x14ac:dyDescent="0.25">
      <c r="A101" s="227"/>
      <c r="B101" s="228"/>
      <c r="C101" s="218"/>
      <c r="D101" s="202"/>
      <c r="E101" s="205"/>
      <c r="F101" s="296"/>
      <c r="G101" s="30" t="s">
        <v>5</v>
      </c>
      <c r="H101" s="177">
        <v>22023.3</v>
      </c>
      <c r="I101" s="177">
        <v>11350</v>
      </c>
      <c r="J101" s="177">
        <v>11063.6</v>
      </c>
      <c r="K101" s="179">
        <v>11063.6</v>
      </c>
      <c r="L101" s="167">
        <f t="shared" si="42"/>
        <v>50.235886538348026</v>
      </c>
      <c r="M101" s="166">
        <f t="shared" si="43"/>
        <v>-10959.699999999999</v>
      </c>
      <c r="N101" s="167">
        <f t="shared" si="44"/>
        <v>50.235886538348026</v>
      </c>
      <c r="O101" s="166">
        <f t="shared" si="45"/>
        <v>-10959.699999999999</v>
      </c>
      <c r="P101" s="258"/>
    </row>
    <row r="102" spans="1:16" ht="68.25" customHeight="1" x14ac:dyDescent="0.25">
      <c r="A102" s="227"/>
      <c r="B102" s="228"/>
      <c r="C102" s="218"/>
      <c r="D102" s="202"/>
      <c r="E102" s="205"/>
      <c r="F102" s="296"/>
      <c r="G102" s="30" t="s">
        <v>4</v>
      </c>
      <c r="H102" s="165">
        <v>0</v>
      </c>
      <c r="I102" s="165">
        <v>0</v>
      </c>
      <c r="J102" s="165">
        <v>0</v>
      </c>
      <c r="K102" s="166">
        <v>0</v>
      </c>
      <c r="L102" s="167" t="e">
        <f t="shared" si="42"/>
        <v>#DIV/0!</v>
      </c>
      <c r="M102" s="166">
        <f t="shared" si="43"/>
        <v>0</v>
      </c>
      <c r="N102" s="167" t="e">
        <f t="shared" si="44"/>
        <v>#DIV/0!</v>
      </c>
      <c r="O102" s="166">
        <f t="shared" si="45"/>
        <v>0</v>
      </c>
      <c r="P102" s="258"/>
    </row>
    <row r="103" spans="1:16" ht="40.5" customHeight="1" thickBot="1" x14ac:dyDescent="0.3">
      <c r="A103" s="227"/>
      <c r="B103" s="228"/>
      <c r="C103" s="218"/>
      <c r="D103" s="203"/>
      <c r="E103" s="206"/>
      <c r="F103" s="297"/>
      <c r="G103" s="30" t="s">
        <v>6</v>
      </c>
      <c r="H103" s="165">
        <v>0</v>
      </c>
      <c r="I103" s="165">
        <v>0</v>
      </c>
      <c r="J103" s="165">
        <v>0</v>
      </c>
      <c r="K103" s="166">
        <v>0</v>
      </c>
      <c r="L103" s="167" t="e">
        <f t="shared" si="42"/>
        <v>#DIV/0!</v>
      </c>
      <c r="M103" s="166">
        <f t="shared" si="43"/>
        <v>0</v>
      </c>
      <c r="N103" s="167" t="e">
        <f t="shared" si="44"/>
        <v>#DIV/0!</v>
      </c>
      <c r="O103" s="166">
        <f t="shared" si="45"/>
        <v>0</v>
      </c>
      <c r="P103" s="259"/>
    </row>
    <row r="104" spans="1:16" ht="22.5" customHeight="1" x14ac:dyDescent="0.25">
      <c r="A104" s="285" t="s">
        <v>140</v>
      </c>
      <c r="B104" s="275" t="s">
        <v>151</v>
      </c>
      <c r="C104" s="198" t="s">
        <v>54</v>
      </c>
      <c r="D104" s="219" t="s">
        <v>54</v>
      </c>
      <c r="E104" s="220" t="s">
        <v>54</v>
      </c>
      <c r="F104" s="207" t="s">
        <v>54</v>
      </c>
      <c r="G104" s="31" t="s">
        <v>7</v>
      </c>
      <c r="H104" s="165">
        <f>H105+H106+H107</f>
        <v>43846.3</v>
      </c>
      <c r="I104" s="165">
        <f>I105+I106+I107</f>
        <v>33001.800000000003</v>
      </c>
      <c r="J104" s="165">
        <f>J105+J106+J107</f>
        <v>33001.800000000003</v>
      </c>
      <c r="K104" s="165">
        <f>K105+K106+K107</f>
        <v>33001.800000000003</v>
      </c>
      <c r="L104" s="167">
        <f t="shared" si="42"/>
        <v>75.267012267853843</v>
      </c>
      <c r="M104" s="166">
        <f t="shared" si="43"/>
        <v>-10844.5</v>
      </c>
      <c r="N104" s="167">
        <f t="shared" si="44"/>
        <v>75.267012267853843</v>
      </c>
      <c r="O104" s="166">
        <f t="shared" si="45"/>
        <v>-10844.5</v>
      </c>
      <c r="P104" s="224"/>
    </row>
    <row r="105" spans="1:16" ht="22.5" customHeight="1" x14ac:dyDescent="0.25">
      <c r="A105" s="286"/>
      <c r="B105" s="276"/>
      <c r="C105" s="199"/>
      <c r="D105" s="202"/>
      <c r="E105" s="205"/>
      <c r="F105" s="208"/>
      <c r="G105" s="30" t="s">
        <v>5</v>
      </c>
      <c r="H105" s="165">
        <f>H109</f>
        <v>43846.3</v>
      </c>
      <c r="I105" s="165">
        <f>I109</f>
        <v>33001.800000000003</v>
      </c>
      <c r="J105" s="165">
        <f>J109</f>
        <v>33001.800000000003</v>
      </c>
      <c r="K105" s="165">
        <f>K109</f>
        <v>33001.800000000003</v>
      </c>
      <c r="L105" s="167">
        <f t="shared" si="42"/>
        <v>75.267012267853843</v>
      </c>
      <c r="M105" s="166">
        <f t="shared" si="43"/>
        <v>-10844.5</v>
      </c>
      <c r="N105" s="167">
        <f t="shared" si="44"/>
        <v>75.267012267853843</v>
      </c>
      <c r="O105" s="166">
        <f t="shared" si="45"/>
        <v>-10844.5</v>
      </c>
      <c r="P105" s="225"/>
    </row>
    <row r="106" spans="1:16" ht="22.5" customHeight="1" x14ac:dyDescent="0.25">
      <c r="A106" s="286"/>
      <c r="B106" s="276"/>
      <c r="C106" s="199"/>
      <c r="D106" s="202"/>
      <c r="E106" s="205"/>
      <c r="F106" s="208"/>
      <c r="G106" s="30" t="s">
        <v>4</v>
      </c>
      <c r="H106" s="165">
        <f t="shared" ref="H106:K106" si="50">H110</f>
        <v>0</v>
      </c>
      <c r="I106" s="165">
        <f t="shared" si="50"/>
        <v>0</v>
      </c>
      <c r="J106" s="165">
        <f t="shared" si="50"/>
        <v>0</v>
      </c>
      <c r="K106" s="165">
        <f t="shared" si="50"/>
        <v>0</v>
      </c>
      <c r="L106" s="167" t="e">
        <f t="shared" si="42"/>
        <v>#DIV/0!</v>
      </c>
      <c r="M106" s="166">
        <f t="shared" si="43"/>
        <v>0</v>
      </c>
      <c r="N106" s="167" t="e">
        <f t="shared" si="44"/>
        <v>#DIV/0!</v>
      </c>
      <c r="O106" s="166">
        <f t="shared" si="45"/>
        <v>0</v>
      </c>
      <c r="P106" s="225"/>
    </row>
    <row r="107" spans="1:16" ht="22.5" customHeight="1" thickBot="1" x14ac:dyDescent="0.3">
      <c r="A107" s="287"/>
      <c r="B107" s="277"/>
      <c r="C107" s="200"/>
      <c r="D107" s="203"/>
      <c r="E107" s="206"/>
      <c r="F107" s="209"/>
      <c r="G107" s="30" t="s">
        <v>6</v>
      </c>
      <c r="H107" s="165">
        <f t="shared" ref="H107:K107" si="51">H111</f>
        <v>0</v>
      </c>
      <c r="I107" s="165">
        <f t="shared" si="51"/>
        <v>0</v>
      </c>
      <c r="J107" s="165">
        <f t="shared" si="51"/>
        <v>0</v>
      </c>
      <c r="K107" s="165">
        <f t="shared" si="51"/>
        <v>0</v>
      </c>
      <c r="L107" s="167" t="e">
        <f t="shared" si="42"/>
        <v>#DIV/0!</v>
      </c>
      <c r="M107" s="166">
        <f t="shared" si="43"/>
        <v>0</v>
      </c>
      <c r="N107" s="167" t="e">
        <f t="shared" si="44"/>
        <v>#DIV/0!</v>
      </c>
      <c r="O107" s="166">
        <f t="shared" si="45"/>
        <v>0</v>
      </c>
      <c r="P107" s="226"/>
    </row>
    <row r="108" spans="1:16" ht="22.5" customHeight="1" x14ac:dyDescent="0.25">
      <c r="A108" s="227" t="s">
        <v>139</v>
      </c>
      <c r="B108" s="228" t="s">
        <v>152</v>
      </c>
      <c r="C108" s="218" t="s">
        <v>54</v>
      </c>
      <c r="D108" s="219" t="s">
        <v>54</v>
      </c>
      <c r="E108" s="220" t="s">
        <v>54</v>
      </c>
      <c r="F108" s="221" t="s">
        <v>54</v>
      </c>
      <c r="G108" s="31" t="s">
        <v>7</v>
      </c>
      <c r="H108" s="165">
        <f>H109+H110+H111</f>
        <v>43846.3</v>
      </c>
      <c r="I108" s="165">
        <f>I109+I110+I111</f>
        <v>33001.800000000003</v>
      </c>
      <c r="J108" s="165">
        <f>J109+J110+J111</f>
        <v>33001.800000000003</v>
      </c>
      <c r="K108" s="165">
        <f>K109+K110+K111</f>
        <v>33001.800000000003</v>
      </c>
      <c r="L108" s="167">
        <f t="shared" si="42"/>
        <v>75.267012267853843</v>
      </c>
      <c r="M108" s="166">
        <f t="shared" si="43"/>
        <v>-10844.5</v>
      </c>
      <c r="N108" s="167">
        <f t="shared" si="44"/>
        <v>75.267012267853843</v>
      </c>
      <c r="O108" s="166">
        <f t="shared" si="45"/>
        <v>-10844.5</v>
      </c>
      <c r="P108" s="224"/>
    </row>
    <row r="109" spans="1:16" ht="22.5" customHeight="1" x14ac:dyDescent="0.25">
      <c r="A109" s="227"/>
      <c r="B109" s="228"/>
      <c r="C109" s="218"/>
      <c r="D109" s="202"/>
      <c r="E109" s="205"/>
      <c r="F109" s="222"/>
      <c r="G109" s="30" t="s">
        <v>5</v>
      </c>
      <c r="H109" s="165">
        <f>H113+H117</f>
        <v>43846.3</v>
      </c>
      <c r="I109" s="165">
        <f>I113+I117</f>
        <v>33001.800000000003</v>
      </c>
      <c r="J109" s="165">
        <f>J113+J117</f>
        <v>33001.800000000003</v>
      </c>
      <c r="K109" s="165">
        <f>K113+K117</f>
        <v>33001.800000000003</v>
      </c>
      <c r="L109" s="167">
        <f t="shared" si="42"/>
        <v>75.267012267853843</v>
      </c>
      <c r="M109" s="166">
        <f t="shared" si="43"/>
        <v>-10844.5</v>
      </c>
      <c r="N109" s="167">
        <f t="shared" si="44"/>
        <v>75.267012267853843</v>
      </c>
      <c r="O109" s="166">
        <f t="shared" si="45"/>
        <v>-10844.5</v>
      </c>
      <c r="P109" s="225"/>
    </row>
    <row r="110" spans="1:16" ht="22.5" customHeight="1" x14ac:dyDescent="0.25">
      <c r="A110" s="227"/>
      <c r="B110" s="228"/>
      <c r="C110" s="218"/>
      <c r="D110" s="202"/>
      <c r="E110" s="205"/>
      <c r="F110" s="222"/>
      <c r="G110" s="30" t="s">
        <v>4</v>
      </c>
      <c r="H110" s="165">
        <f t="shared" ref="H110:K111" si="52">H114+H118</f>
        <v>0</v>
      </c>
      <c r="I110" s="165">
        <f t="shared" si="52"/>
        <v>0</v>
      </c>
      <c r="J110" s="165">
        <f t="shared" si="52"/>
        <v>0</v>
      </c>
      <c r="K110" s="165">
        <f t="shared" si="52"/>
        <v>0</v>
      </c>
      <c r="L110" s="167" t="e">
        <f t="shared" si="42"/>
        <v>#DIV/0!</v>
      </c>
      <c r="M110" s="166">
        <f t="shared" si="43"/>
        <v>0</v>
      </c>
      <c r="N110" s="167" t="e">
        <f t="shared" si="44"/>
        <v>#DIV/0!</v>
      </c>
      <c r="O110" s="166">
        <f t="shared" si="45"/>
        <v>0</v>
      </c>
      <c r="P110" s="225"/>
    </row>
    <row r="111" spans="1:16" ht="22.5" customHeight="1" thickBot="1" x14ac:dyDescent="0.3">
      <c r="A111" s="227"/>
      <c r="B111" s="228"/>
      <c r="C111" s="218"/>
      <c r="D111" s="203"/>
      <c r="E111" s="206"/>
      <c r="F111" s="223"/>
      <c r="G111" s="30" t="s">
        <v>6</v>
      </c>
      <c r="H111" s="165">
        <f t="shared" si="52"/>
        <v>0</v>
      </c>
      <c r="I111" s="165">
        <f t="shared" si="52"/>
        <v>0</v>
      </c>
      <c r="J111" s="165">
        <f t="shared" si="52"/>
        <v>0</v>
      </c>
      <c r="K111" s="165">
        <f t="shared" si="52"/>
        <v>0</v>
      </c>
      <c r="L111" s="167" t="e">
        <f t="shared" si="42"/>
        <v>#DIV/0!</v>
      </c>
      <c r="M111" s="166">
        <f t="shared" si="43"/>
        <v>0</v>
      </c>
      <c r="N111" s="167" t="e">
        <f t="shared" si="44"/>
        <v>#DIV/0!</v>
      </c>
      <c r="O111" s="166">
        <f t="shared" si="45"/>
        <v>0</v>
      </c>
      <c r="P111" s="226"/>
    </row>
    <row r="112" spans="1:16" ht="60" customHeight="1" x14ac:dyDescent="0.25">
      <c r="A112" s="227" t="s">
        <v>141</v>
      </c>
      <c r="B112" s="228" t="s">
        <v>142</v>
      </c>
      <c r="C112" s="218" t="s">
        <v>54</v>
      </c>
      <c r="D112" s="201">
        <v>43831</v>
      </c>
      <c r="E112" s="204">
        <v>44166</v>
      </c>
      <c r="F112" s="221" t="s">
        <v>264</v>
      </c>
      <c r="G112" s="31" t="s">
        <v>7</v>
      </c>
      <c r="H112" s="177">
        <f>H113+H114+H115</f>
        <v>43446.3</v>
      </c>
      <c r="I112" s="177">
        <f>I113+I114+I115</f>
        <v>32729.3</v>
      </c>
      <c r="J112" s="177">
        <f>J113+J114+J115</f>
        <v>32729.3</v>
      </c>
      <c r="K112" s="177">
        <f>K113+K114+K115</f>
        <v>32729.3</v>
      </c>
      <c r="L112" s="167">
        <f t="shared" si="42"/>
        <v>75.332767117107778</v>
      </c>
      <c r="M112" s="166">
        <f t="shared" si="43"/>
        <v>-10717.000000000004</v>
      </c>
      <c r="N112" s="167">
        <f t="shared" si="44"/>
        <v>75.332767117107778</v>
      </c>
      <c r="O112" s="166">
        <f t="shared" si="45"/>
        <v>-10717.000000000004</v>
      </c>
      <c r="P112" s="232" t="s">
        <v>372</v>
      </c>
    </row>
    <row r="113" spans="1:16" ht="56.25" customHeight="1" x14ac:dyDescent="0.25">
      <c r="A113" s="227"/>
      <c r="B113" s="228"/>
      <c r="C113" s="218"/>
      <c r="D113" s="202"/>
      <c r="E113" s="205"/>
      <c r="F113" s="222"/>
      <c r="G113" s="30" t="s">
        <v>5</v>
      </c>
      <c r="H113" s="177">
        <v>43446.3</v>
      </c>
      <c r="I113" s="177">
        <v>32729.3</v>
      </c>
      <c r="J113" s="177">
        <v>32729.3</v>
      </c>
      <c r="K113" s="177">
        <v>32729.3</v>
      </c>
      <c r="L113" s="167">
        <f t="shared" si="42"/>
        <v>75.332767117107778</v>
      </c>
      <c r="M113" s="166">
        <f t="shared" si="43"/>
        <v>-10717.000000000004</v>
      </c>
      <c r="N113" s="167">
        <f t="shared" si="44"/>
        <v>75.332767117107778</v>
      </c>
      <c r="O113" s="166">
        <f t="shared" si="45"/>
        <v>-10717.000000000004</v>
      </c>
      <c r="P113" s="233"/>
    </row>
    <row r="114" spans="1:16" ht="57" customHeight="1" x14ac:dyDescent="0.25">
      <c r="A114" s="227"/>
      <c r="B114" s="228"/>
      <c r="C114" s="218"/>
      <c r="D114" s="202"/>
      <c r="E114" s="205"/>
      <c r="F114" s="222"/>
      <c r="G114" s="30" t="s">
        <v>4</v>
      </c>
      <c r="H114" s="177">
        <v>0</v>
      </c>
      <c r="I114" s="177">
        <v>0</v>
      </c>
      <c r="J114" s="177">
        <v>0</v>
      </c>
      <c r="K114" s="179">
        <v>0</v>
      </c>
      <c r="L114" s="167" t="e">
        <f t="shared" si="42"/>
        <v>#DIV/0!</v>
      </c>
      <c r="M114" s="166">
        <f t="shared" si="43"/>
        <v>0</v>
      </c>
      <c r="N114" s="167" t="e">
        <f t="shared" si="44"/>
        <v>#DIV/0!</v>
      </c>
      <c r="O114" s="166">
        <f t="shared" si="45"/>
        <v>0</v>
      </c>
      <c r="P114" s="233"/>
    </row>
    <row r="115" spans="1:16" ht="49.5" customHeight="1" thickBot="1" x14ac:dyDescent="0.3">
      <c r="A115" s="227"/>
      <c r="B115" s="228"/>
      <c r="C115" s="218"/>
      <c r="D115" s="203"/>
      <c r="E115" s="206"/>
      <c r="F115" s="223"/>
      <c r="G115" s="30" t="s">
        <v>6</v>
      </c>
      <c r="H115" s="177">
        <v>0</v>
      </c>
      <c r="I115" s="177">
        <v>0</v>
      </c>
      <c r="J115" s="177">
        <v>0</v>
      </c>
      <c r="K115" s="179">
        <v>0</v>
      </c>
      <c r="L115" s="167" t="e">
        <f t="shared" si="42"/>
        <v>#DIV/0!</v>
      </c>
      <c r="M115" s="166">
        <f t="shared" si="43"/>
        <v>0</v>
      </c>
      <c r="N115" s="167" t="e">
        <f t="shared" si="44"/>
        <v>#DIV/0!</v>
      </c>
      <c r="O115" s="166">
        <f t="shared" si="45"/>
        <v>0</v>
      </c>
      <c r="P115" s="234"/>
    </row>
    <row r="116" spans="1:16" ht="49.5" customHeight="1" x14ac:dyDescent="0.25">
      <c r="A116" s="227" t="s">
        <v>204</v>
      </c>
      <c r="B116" s="228" t="s">
        <v>238</v>
      </c>
      <c r="C116" s="218" t="s">
        <v>54</v>
      </c>
      <c r="D116" s="201">
        <v>43831</v>
      </c>
      <c r="E116" s="204">
        <v>44166</v>
      </c>
      <c r="F116" s="247" t="s">
        <v>232</v>
      </c>
      <c r="G116" s="31" t="s">
        <v>7</v>
      </c>
      <c r="H116" s="177">
        <f>H117+H118+H119</f>
        <v>400</v>
      </c>
      <c r="I116" s="177">
        <f>I117+I118+I119</f>
        <v>272.5</v>
      </c>
      <c r="J116" s="177">
        <f>J117+J118+J119</f>
        <v>272.5</v>
      </c>
      <c r="K116" s="177">
        <f>K117+K118+K119</f>
        <v>272.5</v>
      </c>
      <c r="L116" s="167">
        <f t="shared" ref="L116:L119" si="53">J116/H116*100</f>
        <v>68.125</v>
      </c>
      <c r="M116" s="166">
        <f t="shared" ref="M116:M119" si="54">J116-H116</f>
        <v>-127.5</v>
      </c>
      <c r="N116" s="167">
        <f t="shared" ref="N116:N119" si="55">K116/H116*100</f>
        <v>68.125</v>
      </c>
      <c r="O116" s="166">
        <f t="shared" ref="O116:O119" si="56">K116-H116</f>
        <v>-127.5</v>
      </c>
      <c r="P116" s="224"/>
    </row>
    <row r="117" spans="1:16" ht="49.5" customHeight="1" x14ac:dyDescent="0.25">
      <c r="A117" s="227"/>
      <c r="B117" s="228"/>
      <c r="C117" s="218"/>
      <c r="D117" s="202"/>
      <c r="E117" s="205"/>
      <c r="F117" s="248"/>
      <c r="G117" s="30" t="s">
        <v>5</v>
      </c>
      <c r="H117" s="177">
        <v>400</v>
      </c>
      <c r="I117" s="177">
        <v>272.5</v>
      </c>
      <c r="J117" s="177">
        <v>272.5</v>
      </c>
      <c r="K117" s="177">
        <v>272.5</v>
      </c>
      <c r="L117" s="167">
        <f t="shared" si="53"/>
        <v>68.125</v>
      </c>
      <c r="M117" s="166">
        <f t="shared" si="54"/>
        <v>-127.5</v>
      </c>
      <c r="N117" s="167">
        <f t="shared" si="55"/>
        <v>68.125</v>
      </c>
      <c r="O117" s="166">
        <f t="shared" si="56"/>
        <v>-127.5</v>
      </c>
      <c r="P117" s="225"/>
    </row>
    <row r="118" spans="1:16" ht="49.5" customHeight="1" x14ac:dyDescent="0.25">
      <c r="A118" s="227"/>
      <c r="B118" s="228"/>
      <c r="C118" s="218"/>
      <c r="D118" s="202"/>
      <c r="E118" s="205"/>
      <c r="F118" s="248"/>
      <c r="G118" s="30" t="s">
        <v>4</v>
      </c>
      <c r="H118" s="165">
        <v>0</v>
      </c>
      <c r="I118" s="165">
        <v>0</v>
      </c>
      <c r="J118" s="165">
        <v>0</v>
      </c>
      <c r="K118" s="166">
        <v>0</v>
      </c>
      <c r="L118" s="167" t="e">
        <f t="shared" si="53"/>
        <v>#DIV/0!</v>
      </c>
      <c r="M118" s="166">
        <f t="shared" si="54"/>
        <v>0</v>
      </c>
      <c r="N118" s="167" t="e">
        <f t="shared" si="55"/>
        <v>#DIV/0!</v>
      </c>
      <c r="O118" s="166">
        <f t="shared" si="56"/>
        <v>0</v>
      </c>
      <c r="P118" s="225"/>
    </row>
    <row r="119" spans="1:16" ht="49.5" customHeight="1" thickBot="1" x14ac:dyDescent="0.3">
      <c r="A119" s="227"/>
      <c r="B119" s="228"/>
      <c r="C119" s="218"/>
      <c r="D119" s="203"/>
      <c r="E119" s="206"/>
      <c r="F119" s="249"/>
      <c r="G119" s="30" t="s">
        <v>6</v>
      </c>
      <c r="H119" s="165">
        <v>0</v>
      </c>
      <c r="I119" s="165">
        <v>0</v>
      </c>
      <c r="J119" s="165">
        <v>0</v>
      </c>
      <c r="K119" s="166">
        <v>0</v>
      </c>
      <c r="L119" s="167" t="e">
        <f t="shared" si="53"/>
        <v>#DIV/0!</v>
      </c>
      <c r="M119" s="166">
        <f t="shared" si="54"/>
        <v>0</v>
      </c>
      <c r="N119" s="167" t="e">
        <f t="shared" si="55"/>
        <v>#DIV/0!</v>
      </c>
      <c r="O119" s="166">
        <f t="shared" si="56"/>
        <v>0</v>
      </c>
      <c r="P119" s="226"/>
    </row>
    <row r="120" spans="1:16" ht="48.75" customHeight="1" x14ac:dyDescent="0.25">
      <c r="A120" s="294" t="s">
        <v>143</v>
      </c>
      <c r="B120" s="275" t="s">
        <v>203</v>
      </c>
      <c r="C120" s="218" t="s">
        <v>54</v>
      </c>
      <c r="D120" s="219" t="s">
        <v>54</v>
      </c>
      <c r="E120" s="220" t="s">
        <v>54</v>
      </c>
      <c r="F120" s="221" t="s">
        <v>54</v>
      </c>
      <c r="G120" s="31" t="s">
        <v>7</v>
      </c>
      <c r="H120" s="165">
        <f>H121+H122+H123</f>
        <v>8704.6</v>
      </c>
      <c r="I120" s="165">
        <f>I121+I122+I123</f>
        <v>6584.9</v>
      </c>
      <c r="J120" s="165">
        <f>J121+J122+J123</f>
        <v>6342.7</v>
      </c>
      <c r="K120" s="165">
        <f>K121+K122+K123</f>
        <v>6342.7</v>
      </c>
      <c r="L120" s="167">
        <f t="shared" si="42"/>
        <v>72.866070813133277</v>
      </c>
      <c r="M120" s="166">
        <f t="shared" si="43"/>
        <v>-2361.9000000000005</v>
      </c>
      <c r="N120" s="167">
        <f t="shared" si="44"/>
        <v>72.866070813133277</v>
      </c>
      <c r="O120" s="166">
        <f t="shared" si="45"/>
        <v>-2361.9000000000005</v>
      </c>
      <c r="P120" s="224"/>
    </row>
    <row r="121" spans="1:16" ht="42.75" customHeight="1" x14ac:dyDescent="0.25">
      <c r="A121" s="286"/>
      <c r="B121" s="276"/>
      <c r="C121" s="218"/>
      <c r="D121" s="202"/>
      <c r="E121" s="205"/>
      <c r="F121" s="222"/>
      <c r="G121" s="30" t="s">
        <v>5</v>
      </c>
      <c r="H121" s="165">
        <f>H125</f>
        <v>8704.6</v>
      </c>
      <c r="I121" s="165">
        <f>I125</f>
        <v>6584.9</v>
      </c>
      <c r="J121" s="165">
        <f>J125</f>
        <v>6342.7</v>
      </c>
      <c r="K121" s="165">
        <f>K125</f>
        <v>6342.7</v>
      </c>
      <c r="L121" s="167">
        <f t="shared" si="42"/>
        <v>72.866070813133277</v>
      </c>
      <c r="M121" s="166">
        <f t="shared" si="43"/>
        <v>-2361.9000000000005</v>
      </c>
      <c r="N121" s="167">
        <f t="shared" si="44"/>
        <v>72.866070813133277</v>
      </c>
      <c r="O121" s="166">
        <f t="shared" si="45"/>
        <v>-2361.9000000000005</v>
      </c>
      <c r="P121" s="225"/>
    </row>
    <row r="122" spans="1:16" ht="34.5" customHeight="1" x14ac:dyDescent="0.25">
      <c r="A122" s="286"/>
      <c r="B122" s="276"/>
      <c r="C122" s="218"/>
      <c r="D122" s="202"/>
      <c r="E122" s="205"/>
      <c r="F122" s="222"/>
      <c r="G122" s="30" t="s">
        <v>4</v>
      </c>
      <c r="H122" s="165">
        <f t="shared" ref="H122:K122" si="57">H126</f>
        <v>0</v>
      </c>
      <c r="I122" s="165">
        <f t="shared" si="57"/>
        <v>0</v>
      </c>
      <c r="J122" s="165">
        <f t="shared" si="57"/>
        <v>0</v>
      </c>
      <c r="K122" s="165">
        <f t="shared" si="57"/>
        <v>0</v>
      </c>
      <c r="L122" s="167" t="e">
        <f t="shared" si="42"/>
        <v>#DIV/0!</v>
      </c>
      <c r="M122" s="166">
        <f t="shared" si="43"/>
        <v>0</v>
      </c>
      <c r="N122" s="167" t="e">
        <f t="shared" si="44"/>
        <v>#DIV/0!</v>
      </c>
      <c r="O122" s="166">
        <f t="shared" si="45"/>
        <v>0</v>
      </c>
      <c r="P122" s="225"/>
    </row>
    <row r="123" spans="1:16" ht="36" customHeight="1" thickBot="1" x14ac:dyDescent="0.3">
      <c r="A123" s="287"/>
      <c r="B123" s="277"/>
      <c r="C123" s="218"/>
      <c r="D123" s="203"/>
      <c r="E123" s="206"/>
      <c r="F123" s="223"/>
      <c r="G123" s="30" t="s">
        <v>6</v>
      </c>
      <c r="H123" s="165">
        <f t="shared" ref="H123:K123" si="58">H127</f>
        <v>0</v>
      </c>
      <c r="I123" s="165">
        <f t="shared" si="58"/>
        <v>0</v>
      </c>
      <c r="J123" s="165">
        <f t="shared" si="58"/>
        <v>0</v>
      </c>
      <c r="K123" s="165">
        <f t="shared" si="58"/>
        <v>0</v>
      </c>
      <c r="L123" s="167" t="e">
        <f t="shared" si="42"/>
        <v>#DIV/0!</v>
      </c>
      <c r="M123" s="166">
        <f t="shared" si="43"/>
        <v>0</v>
      </c>
      <c r="N123" s="167" t="e">
        <f t="shared" si="44"/>
        <v>#DIV/0!</v>
      </c>
      <c r="O123" s="166">
        <f t="shared" si="45"/>
        <v>0</v>
      </c>
      <c r="P123" s="226"/>
    </row>
    <row r="124" spans="1:16" ht="22.5" customHeight="1" x14ac:dyDescent="0.25">
      <c r="A124" s="192" t="s">
        <v>144</v>
      </c>
      <c r="B124" s="213" t="s">
        <v>153</v>
      </c>
      <c r="C124" s="218" t="s">
        <v>54</v>
      </c>
      <c r="D124" s="219" t="s">
        <v>54</v>
      </c>
      <c r="E124" s="220" t="s">
        <v>54</v>
      </c>
      <c r="F124" s="221" t="s">
        <v>54</v>
      </c>
      <c r="G124" s="31" t="s">
        <v>7</v>
      </c>
      <c r="H124" s="165">
        <f>H125+H126+H127</f>
        <v>8704.6</v>
      </c>
      <c r="I124" s="165">
        <f>I125+I126+I127</f>
        <v>6584.9</v>
      </c>
      <c r="J124" s="165">
        <f>J125+J126+J127</f>
        <v>6342.7</v>
      </c>
      <c r="K124" s="165">
        <f>K125+K126+K127</f>
        <v>6342.7</v>
      </c>
      <c r="L124" s="167">
        <f t="shared" si="42"/>
        <v>72.866070813133277</v>
      </c>
      <c r="M124" s="166">
        <f t="shared" si="43"/>
        <v>-2361.9000000000005</v>
      </c>
      <c r="N124" s="167">
        <f t="shared" si="44"/>
        <v>72.866070813133277</v>
      </c>
      <c r="O124" s="166">
        <f t="shared" si="45"/>
        <v>-2361.9000000000005</v>
      </c>
      <c r="P124" s="224"/>
    </row>
    <row r="125" spans="1:16" ht="22.5" customHeight="1" x14ac:dyDescent="0.25">
      <c r="A125" s="193"/>
      <c r="B125" s="214"/>
      <c r="C125" s="218"/>
      <c r="D125" s="202"/>
      <c r="E125" s="205"/>
      <c r="F125" s="222"/>
      <c r="G125" s="30" t="s">
        <v>5</v>
      </c>
      <c r="H125" s="165">
        <f>H129</f>
        <v>8704.6</v>
      </c>
      <c r="I125" s="165">
        <f>I129</f>
        <v>6584.9</v>
      </c>
      <c r="J125" s="165">
        <f>J129</f>
        <v>6342.7</v>
      </c>
      <c r="K125" s="165">
        <f>K129</f>
        <v>6342.7</v>
      </c>
      <c r="L125" s="167">
        <f t="shared" si="42"/>
        <v>72.866070813133277</v>
      </c>
      <c r="M125" s="166">
        <f t="shared" si="43"/>
        <v>-2361.9000000000005</v>
      </c>
      <c r="N125" s="167">
        <f t="shared" si="44"/>
        <v>72.866070813133277</v>
      </c>
      <c r="O125" s="166">
        <f t="shared" si="45"/>
        <v>-2361.9000000000005</v>
      </c>
      <c r="P125" s="225"/>
    </row>
    <row r="126" spans="1:16" ht="22.5" customHeight="1" x14ac:dyDescent="0.25">
      <c r="A126" s="193"/>
      <c r="B126" s="214"/>
      <c r="C126" s="218"/>
      <c r="D126" s="202"/>
      <c r="E126" s="205"/>
      <c r="F126" s="222"/>
      <c r="G126" s="30" t="s">
        <v>4</v>
      </c>
      <c r="H126" s="165">
        <f t="shared" ref="H126:K126" si="59">H130</f>
        <v>0</v>
      </c>
      <c r="I126" s="165">
        <f t="shared" si="59"/>
        <v>0</v>
      </c>
      <c r="J126" s="165">
        <f t="shared" si="59"/>
        <v>0</v>
      </c>
      <c r="K126" s="165">
        <f t="shared" si="59"/>
        <v>0</v>
      </c>
      <c r="L126" s="167" t="e">
        <f t="shared" si="42"/>
        <v>#DIV/0!</v>
      </c>
      <c r="M126" s="166">
        <f t="shared" si="43"/>
        <v>0</v>
      </c>
      <c r="N126" s="167" t="e">
        <f t="shared" si="44"/>
        <v>#DIV/0!</v>
      </c>
      <c r="O126" s="166">
        <f t="shared" si="45"/>
        <v>0</v>
      </c>
      <c r="P126" s="225"/>
    </row>
    <row r="127" spans="1:16" ht="22.5" customHeight="1" thickBot="1" x14ac:dyDescent="0.3">
      <c r="A127" s="194"/>
      <c r="B127" s="215"/>
      <c r="C127" s="218"/>
      <c r="D127" s="203"/>
      <c r="E127" s="206"/>
      <c r="F127" s="223"/>
      <c r="G127" s="30" t="s">
        <v>6</v>
      </c>
      <c r="H127" s="165">
        <f t="shared" ref="H127:K127" si="60">H131</f>
        <v>0</v>
      </c>
      <c r="I127" s="165">
        <f t="shared" si="60"/>
        <v>0</v>
      </c>
      <c r="J127" s="165">
        <f t="shared" si="60"/>
        <v>0</v>
      </c>
      <c r="K127" s="165">
        <f t="shared" si="60"/>
        <v>0</v>
      </c>
      <c r="L127" s="167" t="e">
        <f t="shared" si="42"/>
        <v>#DIV/0!</v>
      </c>
      <c r="M127" s="166">
        <f t="shared" si="43"/>
        <v>0</v>
      </c>
      <c r="N127" s="167" t="e">
        <f t="shared" si="44"/>
        <v>#DIV/0!</v>
      </c>
      <c r="O127" s="166">
        <f t="shared" si="45"/>
        <v>0</v>
      </c>
      <c r="P127" s="226"/>
    </row>
    <row r="128" spans="1:16" ht="58.5" customHeight="1" x14ac:dyDescent="0.25">
      <c r="A128" s="192" t="s">
        <v>146</v>
      </c>
      <c r="B128" s="213" t="s">
        <v>145</v>
      </c>
      <c r="C128" s="218" t="s">
        <v>54</v>
      </c>
      <c r="D128" s="201">
        <v>43831</v>
      </c>
      <c r="E128" s="204">
        <v>44166</v>
      </c>
      <c r="F128" s="229" t="s">
        <v>265</v>
      </c>
      <c r="G128" s="31" t="s">
        <v>7</v>
      </c>
      <c r="H128" s="177">
        <f>H129+H130+H131</f>
        <v>8704.6</v>
      </c>
      <c r="I128" s="177">
        <f>I129+I130+I131</f>
        <v>6584.9</v>
      </c>
      <c r="J128" s="177">
        <f>J129+J130+J131</f>
        <v>6342.7</v>
      </c>
      <c r="K128" s="177">
        <f>K129+K130+K131</f>
        <v>6342.7</v>
      </c>
      <c r="L128" s="167">
        <f t="shared" si="42"/>
        <v>72.866070813133277</v>
      </c>
      <c r="M128" s="166">
        <f t="shared" si="43"/>
        <v>-2361.9000000000005</v>
      </c>
      <c r="N128" s="167">
        <f t="shared" si="44"/>
        <v>72.866070813133277</v>
      </c>
      <c r="O128" s="166">
        <f t="shared" si="45"/>
        <v>-2361.9000000000005</v>
      </c>
      <c r="P128" s="224"/>
    </row>
    <row r="129" spans="1:16" ht="59.25" customHeight="1" x14ac:dyDescent="0.25">
      <c r="A129" s="193"/>
      <c r="B129" s="214"/>
      <c r="C129" s="218"/>
      <c r="D129" s="202"/>
      <c r="E129" s="205"/>
      <c r="F129" s="230"/>
      <c r="G129" s="30" t="s">
        <v>5</v>
      </c>
      <c r="H129" s="177">
        <f>8704.6</f>
        <v>8704.6</v>
      </c>
      <c r="I129" s="177">
        <v>6584.9</v>
      </c>
      <c r="J129" s="177">
        <v>6342.7</v>
      </c>
      <c r="K129" s="177">
        <v>6342.7</v>
      </c>
      <c r="L129" s="167">
        <f t="shared" si="42"/>
        <v>72.866070813133277</v>
      </c>
      <c r="M129" s="166">
        <f t="shared" si="43"/>
        <v>-2361.9000000000005</v>
      </c>
      <c r="N129" s="167">
        <f t="shared" si="44"/>
        <v>72.866070813133277</v>
      </c>
      <c r="O129" s="166">
        <f t="shared" si="45"/>
        <v>-2361.9000000000005</v>
      </c>
      <c r="P129" s="225"/>
    </row>
    <row r="130" spans="1:16" ht="50.25" customHeight="1" x14ac:dyDescent="0.25">
      <c r="A130" s="193"/>
      <c r="B130" s="214"/>
      <c r="C130" s="218"/>
      <c r="D130" s="202"/>
      <c r="E130" s="205"/>
      <c r="F130" s="230"/>
      <c r="G130" s="30" t="s">
        <v>4</v>
      </c>
      <c r="H130" s="165">
        <v>0</v>
      </c>
      <c r="I130" s="165">
        <v>0</v>
      </c>
      <c r="J130" s="165">
        <v>0</v>
      </c>
      <c r="K130" s="166">
        <v>0</v>
      </c>
      <c r="L130" s="167" t="e">
        <f t="shared" si="42"/>
        <v>#DIV/0!</v>
      </c>
      <c r="M130" s="166">
        <f t="shared" si="43"/>
        <v>0</v>
      </c>
      <c r="N130" s="167" t="e">
        <f t="shared" si="44"/>
        <v>#DIV/0!</v>
      </c>
      <c r="O130" s="166">
        <f t="shared" si="45"/>
        <v>0</v>
      </c>
      <c r="P130" s="225"/>
    </row>
    <row r="131" spans="1:16" ht="38.25" customHeight="1" thickBot="1" x14ac:dyDescent="0.3">
      <c r="A131" s="194"/>
      <c r="B131" s="215"/>
      <c r="C131" s="218"/>
      <c r="D131" s="203"/>
      <c r="E131" s="206"/>
      <c r="F131" s="231"/>
      <c r="G131" s="30" t="s">
        <v>6</v>
      </c>
      <c r="H131" s="165">
        <v>0</v>
      </c>
      <c r="I131" s="165">
        <v>0</v>
      </c>
      <c r="J131" s="165">
        <v>0</v>
      </c>
      <c r="K131" s="166">
        <v>0</v>
      </c>
      <c r="L131" s="167" t="e">
        <f t="shared" si="42"/>
        <v>#DIV/0!</v>
      </c>
      <c r="M131" s="166">
        <f t="shared" si="43"/>
        <v>0</v>
      </c>
      <c r="N131" s="167" t="e">
        <f t="shared" si="44"/>
        <v>#DIV/0!</v>
      </c>
      <c r="O131" s="166">
        <f t="shared" si="45"/>
        <v>0</v>
      </c>
      <c r="P131" s="226"/>
    </row>
    <row r="132" spans="1:16" ht="17.25" customHeight="1" x14ac:dyDescent="0.25">
      <c r="A132" s="285" t="s">
        <v>147</v>
      </c>
      <c r="B132" s="275" t="s">
        <v>219</v>
      </c>
      <c r="C132" s="198" t="s">
        <v>250</v>
      </c>
      <c r="D132" s="219" t="s">
        <v>54</v>
      </c>
      <c r="E132" s="220" t="s">
        <v>54</v>
      </c>
      <c r="F132" s="221" t="s">
        <v>54</v>
      </c>
      <c r="G132" s="31" t="s">
        <v>7</v>
      </c>
      <c r="H132" s="177">
        <f>H133+H134+H135</f>
        <v>50645.9</v>
      </c>
      <c r="I132" s="165">
        <f>I133+I134+I135</f>
        <v>17871.899999999998</v>
      </c>
      <c r="J132" s="165">
        <f>J133+J134+J135</f>
        <v>17871.899999999998</v>
      </c>
      <c r="K132" s="165">
        <f>K133+K134+K135</f>
        <v>17871.899999999998</v>
      </c>
      <c r="L132" s="167">
        <f t="shared" si="42"/>
        <v>35.287950258559917</v>
      </c>
      <c r="M132" s="166">
        <f t="shared" si="43"/>
        <v>-32774</v>
      </c>
      <c r="N132" s="167">
        <f t="shared" si="44"/>
        <v>35.287950258559917</v>
      </c>
      <c r="O132" s="166">
        <f t="shared" si="45"/>
        <v>-32774</v>
      </c>
      <c r="P132" s="224"/>
    </row>
    <row r="133" spans="1:16" ht="18.75" customHeight="1" x14ac:dyDescent="0.25">
      <c r="A133" s="286"/>
      <c r="B133" s="276"/>
      <c r="C133" s="199"/>
      <c r="D133" s="202"/>
      <c r="E133" s="205"/>
      <c r="F133" s="222"/>
      <c r="G133" s="30" t="s">
        <v>5</v>
      </c>
      <c r="H133" s="177">
        <f>H137</f>
        <v>6870.0999999999995</v>
      </c>
      <c r="I133" s="165">
        <f>I137</f>
        <v>4735.8999999999987</v>
      </c>
      <c r="J133" s="165">
        <f>J137</f>
        <v>4735.8999999999987</v>
      </c>
      <c r="K133" s="165">
        <f>K137</f>
        <v>4735.8999999999987</v>
      </c>
      <c r="L133" s="167">
        <f t="shared" si="42"/>
        <v>68.934950000727781</v>
      </c>
      <c r="M133" s="166">
        <f t="shared" si="43"/>
        <v>-2134.2000000000007</v>
      </c>
      <c r="N133" s="167">
        <f t="shared" si="44"/>
        <v>68.934950000727781</v>
      </c>
      <c r="O133" s="166">
        <f t="shared" si="45"/>
        <v>-2134.2000000000007</v>
      </c>
      <c r="P133" s="225"/>
    </row>
    <row r="134" spans="1:16" ht="19.5" customHeight="1" x14ac:dyDescent="0.25">
      <c r="A134" s="286"/>
      <c r="B134" s="276"/>
      <c r="C134" s="199"/>
      <c r="D134" s="202"/>
      <c r="E134" s="205"/>
      <c r="F134" s="222"/>
      <c r="G134" s="30" t="s">
        <v>4</v>
      </c>
      <c r="H134" s="177">
        <f>H138</f>
        <v>43775.8</v>
      </c>
      <c r="I134" s="165">
        <f>I138</f>
        <v>13136</v>
      </c>
      <c r="J134" s="165">
        <f t="shared" ref="J134:K134" si="61">J138</f>
        <v>13136</v>
      </c>
      <c r="K134" s="165">
        <f t="shared" si="61"/>
        <v>13136</v>
      </c>
      <c r="L134" s="167">
        <f t="shared" si="42"/>
        <v>30.007447036947354</v>
      </c>
      <c r="M134" s="166">
        <f t="shared" si="43"/>
        <v>-30639.800000000003</v>
      </c>
      <c r="N134" s="167">
        <f t="shared" si="44"/>
        <v>30.007447036947354</v>
      </c>
      <c r="O134" s="166">
        <f t="shared" si="45"/>
        <v>-30639.800000000003</v>
      </c>
      <c r="P134" s="225"/>
    </row>
    <row r="135" spans="1:16" ht="21" customHeight="1" thickBot="1" x14ac:dyDescent="0.3">
      <c r="A135" s="287"/>
      <c r="B135" s="277"/>
      <c r="C135" s="200"/>
      <c r="D135" s="203"/>
      <c r="E135" s="206"/>
      <c r="F135" s="223"/>
      <c r="G135" s="30" t="s">
        <v>6</v>
      </c>
      <c r="H135" s="165">
        <f t="shared" ref="H135:I135" si="62">H139</f>
        <v>0</v>
      </c>
      <c r="I135" s="165">
        <f t="shared" si="62"/>
        <v>0</v>
      </c>
      <c r="J135" s="165">
        <f t="shared" ref="J135:K135" si="63">J139</f>
        <v>0</v>
      </c>
      <c r="K135" s="165">
        <f t="shared" si="63"/>
        <v>0</v>
      </c>
      <c r="L135" s="167" t="e">
        <f t="shared" si="42"/>
        <v>#DIV/0!</v>
      </c>
      <c r="M135" s="166">
        <f t="shared" si="43"/>
        <v>0</v>
      </c>
      <c r="N135" s="167" t="e">
        <f t="shared" si="44"/>
        <v>#DIV/0!</v>
      </c>
      <c r="O135" s="166">
        <f t="shared" si="45"/>
        <v>0</v>
      </c>
      <c r="P135" s="226"/>
    </row>
    <row r="136" spans="1:16" ht="59.25" customHeight="1" x14ac:dyDescent="0.25">
      <c r="A136" s="192" t="s">
        <v>148</v>
      </c>
      <c r="B136" s="213" t="s">
        <v>154</v>
      </c>
      <c r="C136" s="198" t="s">
        <v>54</v>
      </c>
      <c r="D136" s="219" t="s">
        <v>54</v>
      </c>
      <c r="E136" s="220" t="s">
        <v>54</v>
      </c>
      <c r="F136" s="221" t="s">
        <v>54</v>
      </c>
      <c r="G136" s="31" t="s">
        <v>7</v>
      </c>
      <c r="H136" s="165">
        <f>H137+H138+H139</f>
        <v>50645.9</v>
      </c>
      <c r="I136" s="165">
        <f>I137+I138+I139</f>
        <v>17871.899999999998</v>
      </c>
      <c r="J136" s="165">
        <f>J137+J138+J139</f>
        <v>17871.899999999998</v>
      </c>
      <c r="K136" s="165">
        <f>K137+K138+K139</f>
        <v>17871.899999999998</v>
      </c>
      <c r="L136" s="167">
        <f t="shared" si="42"/>
        <v>35.287950258559917</v>
      </c>
      <c r="M136" s="166">
        <f t="shared" si="43"/>
        <v>-32774</v>
      </c>
      <c r="N136" s="167">
        <f t="shared" si="44"/>
        <v>35.287950258559917</v>
      </c>
      <c r="O136" s="166">
        <f t="shared" si="45"/>
        <v>-32774</v>
      </c>
      <c r="P136" s="224"/>
    </row>
    <row r="137" spans="1:16" ht="60" customHeight="1" x14ac:dyDescent="0.25">
      <c r="A137" s="193"/>
      <c r="B137" s="214"/>
      <c r="C137" s="199"/>
      <c r="D137" s="202"/>
      <c r="E137" s="205"/>
      <c r="F137" s="222"/>
      <c r="G137" s="30" t="s">
        <v>5</v>
      </c>
      <c r="H137" s="165">
        <f t="shared" ref="H137:K139" si="64">H141+H253</f>
        <v>6870.0999999999995</v>
      </c>
      <c r="I137" s="165">
        <f t="shared" si="64"/>
        <v>4735.8999999999987</v>
      </c>
      <c r="J137" s="165">
        <f t="shared" si="64"/>
        <v>4735.8999999999987</v>
      </c>
      <c r="K137" s="165">
        <f t="shared" si="64"/>
        <v>4735.8999999999987</v>
      </c>
      <c r="L137" s="167">
        <f t="shared" si="42"/>
        <v>68.934950000727781</v>
      </c>
      <c r="M137" s="166">
        <f t="shared" si="43"/>
        <v>-2134.2000000000007</v>
      </c>
      <c r="N137" s="167">
        <f t="shared" si="44"/>
        <v>68.934950000727781</v>
      </c>
      <c r="O137" s="166">
        <f t="shared" si="45"/>
        <v>-2134.2000000000007</v>
      </c>
      <c r="P137" s="225"/>
    </row>
    <row r="138" spans="1:16" ht="50.25" customHeight="1" x14ac:dyDescent="0.25">
      <c r="A138" s="193"/>
      <c r="B138" s="214"/>
      <c r="C138" s="199"/>
      <c r="D138" s="202"/>
      <c r="E138" s="205"/>
      <c r="F138" s="222"/>
      <c r="G138" s="30" t="s">
        <v>4</v>
      </c>
      <c r="H138" s="165">
        <f t="shared" si="64"/>
        <v>43775.8</v>
      </c>
      <c r="I138" s="165">
        <f t="shared" si="64"/>
        <v>13136</v>
      </c>
      <c r="J138" s="165">
        <f t="shared" si="64"/>
        <v>13136</v>
      </c>
      <c r="K138" s="165">
        <f t="shared" si="64"/>
        <v>13136</v>
      </c>
      <c r="L138" s="167">
        <f t="shared" si="42"/>
        <v>30.007447036947354</v>
      </c>
      <c r="M138" s="166">
        <f t="shared" si="43"/>
        <v>-30639.800000000003</v>
      </c>
      <c r="N138" s="167">
        <f t="shared" si="44"/>
        <v>30.007447036947354</v>
      </c>
      <c r="O138" s="166">
        <f t="shared" si="45"/>
        <v>-30639.800000000003</v>
      </c>
      <c r="P138" s="225"/>
    </row>
    <row r="139" spans="1:16" ht="46.5" customHeight="1" thickBot="1" x14ac:dyDescent="0.3">
      <c r="A139" s="194"/>
      <c r="B139" s="215"/>
      <c r="C139" s="200"/>
      <c r="D139" s="203"/>
      <c r="E139" s="206"/>
      <c r="F139" s="223"/>
      <c r="G139" s="30" t="s">
        <v>6</v>
      </c>
      <c r="H139" s="165">
        <f t="shared" si="64"/>
        <v>0</v>
      </c>
      <c r="I139" s="165">
        <f t="shared" si="64"/>
        <v>0</v>
      </c>
      <c r="J139" s="165">
        <f t="shared" si="64"/>
        <v>0</v>
      </c>
      <c r="K139" s="165">
        <f t="shared" si="64"/>
        <v>0</v>
      </c>
      <c r="L139" s="167" t="e">
        <f t="shared" si="42"/>
        <v>#DIV/0!</v>
      </c>
      <c r="M139" s="166">
        <f t="shared" si="43"/>
        <v>0</v>
      </c>
      <c r="N139" s="167" t="e">
        <f t="shared" si="44"/>
        <v>#DIV/0!</v>
      </c>
      <c r="O139" s="166">
        <f t="shared" si="45"/>
        <v>0</v>
      </c>
      <c r="P139" s="226"/>
    </row>
    <row r="140" spans="1:16" ht="22.5" customHeight="1" x14ac:dyDescent="0.25">
      <c r="A140" s="192" t="s">
        <v>149</v>
      </c>
      <c r="B140" s="213" t="s">
        <v>220</v>
      </c>
      <c r="C140" s="198" t="s">
        <v>54</v>
      </c>
      <c r="D140" s="219" t="s">
        <v>54</v>
      </c>
      <c r="E140" s="220" t="s">
        <v>54</v>
      </c>
      <c r="F140" s="221" t="s">
        <v>54</v>
      </c>
      <c r="G140" s="31" t="s">
        <v>7</v>
      </c>
      <c r="H140" s="177">
        <f>H141+H142+H143</f>
        <v>49133.4</v>
      </c>
      <c r="I140" s="165">
        <f>I141+I142+I143</f>
        <v>16359.4</v>
      </c>
      <c r="J140" s="165">
        <f>J141+J142+J143</f>
        <v>16359.4</v>
      </c>
      <c r="K140" s="165">
        <f>K141+K142+K143</f>
        <v>16359.4</v>
      </c>
      <c r="L140" s="167">
        <f t="shared" si="42"/>
        <v>33.295884266100046</v>
      </c>
      <c r="M140" s="166">
        <f t="shared" si="43"/>
        <v>-32774</v>
      </c>
      <c r="N140" s="167">
        <f t="shared" si="44"/>
        <v>33.295884266100046</v>
      </c>
      <c r="O140" s="166">
        <f t="shared" si="45"/>
        <v>-32774</v>
      </c>
      <c r="P140" s="224"/>
    </row>
    <row r="141" spans="1:16" ht="22.5" customHeight="1" x14ac:dyDescent="0.25">
      <c r="A141" s="193"/>
      <c r="B141" s="214"/>
      <c r="C141" s="199"/>
      <c r="D141" s="202"/>
      <c r="E141" s="205"/>
      <c r="F141" s="222"/>
      <c r="G141" s="30" t="s">
        <v>5</v>
      </c>
      <c r="H141" s="177">
        <f>H145</f>
        <v>6794.4</v>
      </c>
      <c r="I141" s="165">
        <f>I145</f>
        <v>4660.1999999999989</v>
      </c>
      <c r="J141" s="165">
        <f>J145</f>
        <v>4660.1999999999989</v>
      </c>
      <c r="K141" s="165">
        <f>K145</f>
        <v>4660.1999999999989</v>
      </c>
      <c r="L141" s="167">
        <f t="shared" si="42"/>
        <v>68.588837866478258</v>
      </c>
      <c r="M141" s="166">
        <f t="shared" si="43"/>
        <v>-2134.2000000000007</v>
      </c>
      <c r="N141" s="167">
        <f t="shared" si="44"/>
        <v>68.588837866478258</v>
      </c>
      <c r="O141" s="166">
        <f t="shared" si="45"/>
        <v>-2134.2000000000007</v>
      </c>
      <c r="P141" s="225"/>
    </row>
    <row r="142" spans="1:16" ht="22.5" customHeight="1" x14ac:dyDescent="0.25">
      <c r="A142" s="193"/>
      <c r="B142" s="214"/>
      <c r="C142" s="199"/>
      <c r="D142" s="202"/>
      <c r="E142" s="205"/>
      <c r="F142" s="222"/>
      <c r="G142" s="30" t="s">
        <v>4</v>
      </c>
      <c r="H142" s="177">
        <f t="shared" ref="H142:K142" si="65">H146</f>
        <v>42339</v>
      </c>
      <c r="I142" s="165">
        <f t="shared" si="65"/>
        <v>11699.2</v>
      </c>
      <c r="J142" s="165">
        <f t="shared" si="65"/>
        <v>11699.2</v>
      </c>
      <c r="K142" s="165">
        <f t="shared" si="65"/>
        <v>11699.2</v>
      </c>
      <c r="L142" s="167">
        <f t="shared" si="42"/>
        <v>27.632206712487307</v>
      </c>
      <c r="M142" s="166">
        <f t="shared" si="43"/>
        <v>-30639.8</v>
      </c>
      <c r="N142" s="167">
        <f t="shared" si="44"/>
        <v>27.632206712487307</v>
      </c>
      <c r="O142" s="166">
        <f t="shared" si="45"/>
        <v>-30639.8</v>
      </c>
      <c r="P142" s="225"/>
    </row>
    <row r="143" spans="1:16" ht="22.5" customHeight="1" thickBot="1" x14ac:dyDescent="0.3">
      <c r="A143" s="194"/>
      <c r="B143" s="215"/>
      <c r="C143" s="200"/>
      <c r="D143" s="203"/>
      <c r="E143" s="206"/>
      <c r="F143" s="223"/>
      <c r="G143" s="30" t="s">
        <v>6</v>
      </c>
      <c r="H143" s="165">
        <f t="shared" ref="H143:K143" si="66">H147</f>
        <v>0</v>
      </c>
      <c r="I143" s="165">
        <f t="shared" si="66"/>
        <v>0</v>
      </c>
      <c r="J143" s="165">
        <f t="shared" si="66"/>
        <v>0</v>
      </c>
      <c r="K143" s="165">
        <f t="shared" si="66"/>
        <v>0</v>
      </c>
      <c r="L143" s="167" t="e">
        <f t="shared" si="42"/>
        <v>#DIV/0!</v>
      </c>
      <c r="M143" s="166">
        <f t="shared" si="43"/>
        <v>0</v>
      </c>
      <c r="N143" s="167" t="e">
        <f t="shared" si="44"/>
        <v>#DIV/0!</v>
      </c>
      <c r="O143" s="166">
        <f t="shared" si="45"/>
        <v>0</v>
      </c>
      <c r="P143" s="226"/>
    </row>
    <row r="144" spans="1:16" ht="22.5" customHeight="1" x14ac:dyDescent="0.25">
      <c r="A144" s="192" t="s">
        <v>150</v>
      </c>
      <c r="B144" s="213" t="s">
        <v>221</v>
      </c>
      <c r="C144" s="198" t="s">
        <v>54</v>
      </c>
      <c r="D144" s="219" t="s">
        <v>54</v>
      </c>
      <c r="E144" s="220" t="s">
        <v>54</v>
      </c>
      <c r="F144" s="221" t="s">
        <v>54</v>
      </c>
      <c r="G144" s="31" t="s">
        <v>7</v>
      </c>
      <c r="H144" s="165">
        <f>H145+H146+H147</f>
        <v>49133.4</v>
      </c>
      <c r="I144" s="165">
        <f>I145+I146+I147</f>
        <v>16359.4</v>
      </c>
      <c r="J144" s="165">
        <f>J145+J146+J147</f>
        <v>16359.4</v>
      </c>
      <c r="K144" s="165">
        <f>K145+K146+K147</f>
        <v>16359.4</v>
      </c>
      <c r="L144" s="167">
        <f t="shared" si="42"/>
        <v>33.295884266100046</v>
      </c>
      <c r="M144" s="166">
        <f t="shared" si="43"/>
        <v>-32774</v>
      </c>
      <c r="N144" s="167">
        <f t="shared" si="44"/>
        <v>33.295884266100046</v>
      </c>
      <c r="O144" s="166">
        <f t="shared" si="45"/>
        <v>-32774</v>
      </c>
      <c r="P144" s="224"/>
    </row>
    <row r="145" spans="1:16" ht="22.5" customHeight="1" x14ac:dyDescent="0.25">
      <c r="A145" s="193"/>
      <c r="B145" s="214"/>
      <c r="C145" s="199"/>
      <c r="D145" s="202"/>
      <c r="E145" s="205"/>
      <c r="F145" s="222"/>
      <c r="G145" s="30" t="s">
        <v>5</v>
      </c>
      <c r="H145" s="165">
        <f t="shared" ref="H145:K147" si="67">H149+H153+H157+H161+H165+H169+H173+H177+H181+H185+H189+H193+H197+H201+H205+H209+H213+H217+H221+H225+H241+H245+H249+H229+H233+H237</f>
        <v>6794.4</v>
      </c>
      <c r="I145" s="165">
        <f>I149+I153+I157+I161+I165+I169+I173+I177+I181+I185+I189+I193+I197+I201+I205+I209+I213+I217+I221+I225+I241+I245+I249+I229+I233+I237</f>
        <v>4660.1999999999989</v>
      </c>
      <c r="J145" s="165">
        <f t="shared" si="67"/>
        <v>4660.1999999999989</v>
      </c>
      <c r="K145" s="165">
        <f t="shared" si="67"/>
        <v>4660.1999999999989</v>
      </c>
      <c r="L145" s="167">
        <f t="shared" si="42"/>
        <v>68.588837866478258</v>
      </c>
      <c r="M145" s="166">
        <f t="shared" si="43"/>
        <v>-2134.2000000000007</v>
      </c>
      <c r="N145" s="167">
        <f t="shared" si="44"/>
        <v>68.588837866478258</v>
      </c>
      <c r="O145" s="166">
        <f t="shared" si="45"/>
        <v>-2134.2000000000007</v>
      </c>
      <c r="P145" s="225"/>
    </row>
    <row r="146" spans="1:16" ht="22.5" customHeight="1" x14ac:dyDescent="0.25">
      <c r="A146" s="193"/>
      <c r="B146" s="214"/>
      <c r="C146" s="199"/>
      <c r="D146" s="202"/>
      <c r="E146" s="205"/>
      <c r="F146" s="222"/>
      <c r="G146" s="30" t="s">
        <v>4</v>
      </c>
      <c r="H146" s="165">
        <f t="shared" si="67"/>
        <v>42339</v>
      </c>
      <c r="I146" s="165">
        <f t="shared" si="67"/>
        <v>11699.2</v>
      </c>
      <c r="J146" s="165">
        <f t="shared" si="67"/>
        <v>11699.2</v>
      </c>
      <c r="K146" s="165">
        <f t="shared" si="67"/>
        <v>11699.2</v>
      </c>
      <c r="L146" s="167">
        <f t="shared" si="42"/>
        <v>27.632206712487307</v>
      </c>
      <c r="M146" s="166">
        <f t="shared" si="43"/>
        <v>-30639.8</v>
      </c>
      <c r="N146" s="167">
        <f t="shared" si="44"/>
        <v>27.632206712487307</v>
      </c>
      <c r="O146" s="166">
        <f t="shared" si="45"/>
        <v>-30639.8</v>
      </c>
      <c r="P146" s="225"/>
    </row>
    <row r="147" spans="1:16" ht="22.5" customHeight="1" thickBot="1" x14ac:dyDescent="0.3">
      <c r="A147" s="194"/>
      <c r="B147" s="215"/>
      <c r="C147" s="200"/>
      <c r="D147" s="203"/>
      <c r="E147" s="206"/>
      <c r="F147" s="223"/>
      <c r="G147" s="30" t="s">
        <v>6</v>
      </c>
      <c r="H147" s="165">
        <f t="shared" si="67"/>
        <v>0</v>
      </c>
      <c r="I147" s="165">
        <f t="shared" si="67"/>
        <v>0</v>
      </c>
      <c r="J147" s="165">
        <f t="shared" si="67"/>
        <v>0</v>
      </c>
      <c r="K147" s="165">
        <f t="shared" si="67"/>
        <v>0</v>
      </c>
      <c r="L147" s="167" t="e">
        <f t="shared" si="42"/>
        <v>#DIV/0!</v>
      </c>
      <c r="M147" s="166">
        <f t="shared" si="43"/>
        <v>0</v>
      </c>
      <c r="N147" s="167" t="e">
        <f t="shared" si="44"/>
        <v>#DIV/0!</v>
      </c>
      <c r="O147" s="166">
        <f t="shared" si="45"/>
        <v>0</v>
      </c>
      <c r="P147" s="226"/>
    </row>
    <row r="148" spans="1:16" ht="39" customHeight="1" x14ac:dyDescent="0.25">
      <c r="A148" s="192"/>
      <c r="B148" s="195" t="s">
        <v>253</v>
      </c>
      <c r="C148" s="198" t="s">
        <v>54</v>
      </c>
      <c r="D148" s="201">
        <v>43831</v>
      </c>
      <c r="E148" s="204">
        <v>44044</v>
      </c>
      <c r="F148" s="207" t="s">
        <v>317</v>
      </c>
      <c r="G148" s="31" t="s">
        <v>7</v>
      </c>
      <c r="H148" s="177">
        <f>H149+H150+H151</f>
        <v>2623.6</v>
      </c>
      <c r="I148" s="165">
        <f>I149+I150+I151</f>
        <v>2623.6</v>
      </c>
      <c r="J148" s="165">
        <f>J149+J150+J151</f>
        <v>2623.6</v>
      </c>
      <c r="K148" s="165">
        <f>K149+K150+K151</f>
        <v>2623.6</v>
      </c>
      <c r="L148" s="167">
        <f t="shared" si="42"/>
        <v>100</v>
      </c>
      <c r="M148" s="166">
        <f t="shared" si="43"/>
        <v>0</v>
      </c>
      <c r="N148" s="167">
        <f t="shared" si="44"/>
        <v>100</v>
      </c>
      <c r="O148" s="166">
        <f t="shared" si="45"/>
        <v>0</v>
      </c>
      <c r="P148" s="253" t="s">
        <v>316</v>
      </c>
    </row>
    <row r="149" spans="1:16" ht="39" customHeight="1" x14ac:dyDescent="0.25">
      <c r="A149" s="193"/>
      <c r="B149" s="196"/>
      <c r="C149" s="199"/>
      <c r="D149" s="202"/>
      <c r="E149" s="205"/>
      <c r="F149" s="208"/>
      <c r="G149" s="30" t="s">
        <v>5</v>
      </c>
      <c r="H149" s="181">
        <f>131.2</f>
        <v>131.19999999999999</v>
      </c>
      <c r="I149" s="181">
        <f>131.2</f>
        <v>131.19999999999999</v>
      </c>
      <c r="J149" s="181">
        <f>131.2</f>
        <v>131.19999999999999</v>
      </c>
      <c r="K149" s="181">
        <f>131.2</f>
        <v>131.19999999999999</v>
      </c>
      <c r="L149" s="167">
        <f t="shared" si="42"/>
        <v>100</v>
      </c>
      <c r="M149" s="166">
        <f t="shared" si="43"/>
        <v>0</v>
      </c>
      <c r="N149" s="167">
        <f t="shared" si="44"/>
        <v>100</v>
      </c>
      <c r="O149" s="166">
        <f t="shared" si="45"/>
        <v>0</v>
      </c>
      <c r="P149" s="254"/>
    </row>
    <row r="150" spans="1:16" ht="42.6" customHeight="1" x14ac:dyDescent="0.25">
      <c r="A150" s="193"/>
      <c r="B150" s="196"/>
      <c r="C150" s="199"/>
      <c r="D150" s="202"/>
      <c r="E150" s="205"/>
      <c r="F150" s="208"/>
      <c r="G150" s="30" t="s">
        <v>4</v>
      </c>
      <c r="H150" s="165">
        <f>2492.4</f>
        <v>2492.4</v>
      </c>
      <c r="I150" s="165">
        <f>2492.4</f>
        <v>2492.4</v>
      </c>
      <c r="J150" s="165">
        <f>2492.4</f>
        <v>2492.4</v>
      </c>
      <c r="K150" s="165">
        <f>2492.4</f>
        <v>2492.4</v>
      </c>
      <c r="L150" s="167">
        <f t="shared" si="42"/>
        <v>100</v>
      </c>
      <c r="M150" s="166">
        <f t="shared" si="43"/>
        <v>0</v>
      </c>
      <c r="N150" s="167">
        <f t="shared" si="44"/>
        <v>100</v>
      </c>
      <c r="O150" s="166">
        <f t="shared" si="45"/>
        <v>0</v>
      </c>
      <c r="P150" s="254"/>
    </row>
    <row r="151" spans="1:16" ht="47.45" customHeight="1" thickBot="1" x14ac:dyDescent="0.3">
      <c r="A151" s="194"/>
      <c r="B151" s="197"/>
      <c r="C151" s="200"/>
      <c r="D151" s="203"/>
      <c r="E151" s="206"/>
      <c r="F151" s="209"/>
      <c r="G151" s="30" t="s">
        <v>6</v>
      </c>
      <c r="H151" s="165">
        <v>0</v>
      </c>
      <c r="I151" s="165">
        <v>0</v>
      </c>
      <c r="J151" s="165">
        <v>0</v>
      </c>
      <c r="K151" s="166">
        <v>0</v>
      </c>
      <c r="L151" s="167" t="e">
        <f t="shared" si="42"/>
        <v>#DIV/0!</v>
      </c>
      <c r="M151" s="166">
        <f t="shared" si="43"/>
        <v>0</v>
      </c>
      <c r="N151" s="167" t="e">
        <f t="shared" si="44"/>
        <v>#DIV/0!</v>
      </c>
      <c r="O151" s="166">
        <f t="shared" si="45"/>
        <v>0</v>
      </c>
      <c r="P151" s="255"/>
    </row>
    <row r="152" spans="1:16" ht="46.15" customHeight="1" x14ac:dyDescent="0.25">
      <c r="A152" s="192"/>
      <c r="B152" s="195" t="s">
        <v>289</v>
      </c>
      <c r="C152" s="198" t="s">
        <v>54</v>
      </c>
      <c r="D152" s="201">
        <v>43891</v>
      </c>
      <c r="E152" s="204">
        <v>44075</v>
      </c>
      <c r="F152" s="269" t="s">
        <v>318</v>
      </c>
      <c r="G152" s="31" t="s">
        <v>7</v>
      </c>
      <c r="H152" s="177">
        <f>H153+H154+H155</f>
        <v>3582.5</v>
      </c>
      <c r="I152" s="177">
        <f>I153+I154+I155</f>
        <v>3582.5</v>
      </c>
      <c r="J152" s="177">
        <f>J153+J154+J155</f>
        <v>3582.5</v>
      </c>
      <c r="K152" s="177">
        <f>K153+K154+K155</f>
        <v>3582.5</v>
      </c>
      <c r="L152" s="167">
        <f t="shared" si="42"/>
        <v>100</v>
      </c>
      <c r="M152" s="166">
        <f t="shared" si="43"/>
        <v>0</v>
      </c>
      <c r="N152" s="167">
        <f t="shared" si="44"/>
        <v>100</v>
      </c>
      <c r="O152" s="166">
        <f t="shared" si="45"/>
        <v>0</v>
      </c>
      <c r="P152" s="253" t="s">
        <v>321</v>
      </c>
    </row>
    <row r="153" spans="1:16" ht="41.45" customHeight="1" x14ac:dyDescent="0.25">
      <c r="A153" s="193"/>
      <c r="B153" s="196"/>
      <c r="C153" s="199"/>
      <c r="D153" s="202"/>
      <c r="E153" s="205"/>
      <c r="F153" s="270"/>
      <c r="G153" s="30" t="s">
        <v>5</v>
      </c>
      <c r="H153" s="177">
        <v>179.1</v>
      </c>
      <c r="I153" s="177">
        <v>179.1</v>
      </c>
      <c r="J153" s="177">
        <v>179.1</v>
      </c>
      <c r="K153" s="177">
        <v>179.1</v>
      </c>
      <c r="L153" s="167">
        <f t="shared" si="42"/>
        <v>100</v>
      </c>
      <c r="M153" s="166">
        <f t="shared" si="43"/>
        <v>0</v>
      </c>
      <c r="N153" s="167">
        <f t="shared" si="44"/>
        <v>100</v>
      </c>
      <c r="O153" s="166">
        <f t="shared" si="45"/>
        <v>0</v>
      </c>
      <c r="P153" s="254"/>
    </row>
    <row r="154" spans="1:16" ht="37.9" customHeight="1" x14ac:dyDescent="0.25">
      <c r="A154" s="193"/>
      <c r="B154" s="196"/>
      <c r="C154" s="199"/>
      <c r="D154" s="202"/>
      <c r="E154" s="205"/>
      <c r="F154" s="270"/>
      <c r="G154" s="30" t="s">
        <v>4</v>
      </c>
      <c r="H154" s="165">
        <v>3403.4</v>
      </c>
      <c r="I154" s="165">
        <v>3403.4</v>
      </c>
      <c r="J154" s="165">
        <v>3403.4</v>
      </c>
      <c r="K154" s="165">
        <v>3403.4</v>
      </c>
      <c r="L154" s="167">
        <f t="shared" si="42"/>
        <v>100</v>
      </c>
      <c r="M154" s="166">
        <f t="shared" si="43"/>
        <v>0</v>
      </c>
      <c r="N154" s="167">
        <f t="shared" si="44"/>
        <v>100</v>
      </c>
      <c r="O154" s="166">
        <f t="shared" si="45"/>
        <v>0</v>
      </c>
      <c r="P154" s="254"/>
    </row>
    <row r="155" spans="1:16" ht="31.15" customHeight="1" thickBot="1" x14ac:dyDescent="0.3">
      <c r="A155" s="194"/>
      <c r="B155" s="197"/>
      <c r="C155" s="200"/>
      <c r="D155" s="203"/>
      <c r="E155" s="206"/>
      <c r="F155" s="271"/>
      <c r="G155" s="30" t="s">
        <v>6</v>
      </c>
      <c r="H155" s="165">
        <v>0</v>
      </c>
      <c r="I155" s="165">
        <v>0</v>
      </c>
      <c r="J155" s="165">
        <v>0</v>
      </c>
      <c r="K155" s="166">
        <v>0</v>
      </c>
      <c r="L155" s="167" t="e">
        <f t="shared" si="42"/>
        <v>#DIV/0!</v>
      </c>
      <c r="M155" s="166">
        <f t="shared" si="43"/>
        <v>0</v>
      </c>
      <c r="N155" s="167" t="e">
        <f t="shared" si="44"/>
        <v>#DIV/0!</v>
      </c>
      <c r="O155" s="166">
        <f t="shared" si="45"/>
        <v>0</v>
      </c>
      <c r="P155" s="255"/>
    </row>
    <row r="156" spans="1:16" ht="22.5" customHeight="1" x14ac:dyDescent="0.25">
      <c r="A156" s="192"/>
      <c r="B156" s="195" t="s">
        <v>290</v>
      </c>
      <c r="C156" s="198" t="s">
        <v>54</v>
      </c>
      <c r="D156" s="201">
        <v>43891</v>
      </c>
      <c r="E156" s="204">
        <v>43922</v>
      </c>
      <c r="F156" s="269" t="s">
        <v>319</v>
      </c>
      <c r="G156" s="31" t="s">
        <v>7</v>
      </c>
      <c r="H156" s="177">
        <f>H157+H158+H159</f>
        <v>228.6</v>
      </c>
      <c r="I156" s="177">
        <f>I157+I158+I159</f>
        <v>228.6</v>
      </c>
      <c r="J156" s="177">
        <f>J157+J158+J159</f>
        <v>228.6</v>
      </c>
      <c r="K156" s="177">
        <f>K157+K158+K159</f>
        <v>228.6</v>
      </c>
      <c r="L156" s="167">
        <f t="shared" ref="L156:L163" si="68">J156/H156*100</f>
        <v>100</v>
      </c>
      <c r="M156" s="166">
        <f t="shared" ref="M156:M163" si="69">J156-H156</f>
        <v>0</v>
      </c>
      <c r="N156" s="167">
        <f t="shared" ref="N156:N163" si="70">K156/H156*100</f>
        <v>100</v>
      </c>
      <c r="O156" s="166" t="s">
        <v>252</v>
      </c>
      <c r="P156" s="253" t="s">
        <v>320</v>
      </c>
    </row>
    <row r="157" spans="1:16" ht="22.5" customHeight="1" x14ac:dyDescent="0.25">
      <c r="A157" s="193"/>
      <c r="B157" s="196"/>
      <c r="C157" s="199"/>
      <c r="D157" s="202"/>
      <c r="E157" s="205"/>
      <c r="F157" s="239"/>
      <c r="G157" s="30" t="s">
        <v>5</v>
      </c>
      <c r="H157" s="177">
        <v>11.4</v>
      </c>
      <c r="I157" s="177">
        <v>11.4</v>
      </c>
      <c r="J157" s="177">
        <v>11.4</v>
      </c>
      <c r="K157" s="177">
        <v>11.4</v>
      </c>
      <c r="L157" s="167">
        <f t="shared" si="68"/>
        <v>100</v>
      </c>
      <c r="M157" s="166">
        <f t="shared" si="69"/>
        <v>0</v>
      </c>
      <c r="N157" s="167">
        <f t="shared" si="70"/>
        <v>100</v>
      </c>
      <c r="O157" s="166">
        <f t="shared" ref="O157:O163" si="71">K157-H157</f>
        <v>0</v>
      </c>
      <c r="P157" s="254"/>
    </row>
    <row r="158" spans="1:16" ht="22.5" customHeight="1" x14ac:dyDescent="0.25">
      <c r="A158" s="193"/>
      <c r="B158" s="196"/>
      <c r="C158" s="199"/>
      <c r="D158" s="202"/>
      <c r="E158" s="205"/>
      <c r="F158" s="239"/>
      <c r="G158" s="30" t="s">
        <v>4</v>
      </c>
      <c r="H158" s="165">
        <v>217.2</v>
      </c>
      <c r="I158" s="165">
        <v>217.2</v>
      </c>
      <c r="J158" s="165">
        <v>217.2</v>
      </c>
      <c r="K158" s="165">
        <v>217.2</v>
      </c>
      <c r="L158" s="167">
        <f t="shared" si="68"/>
        <v>100</v>
      </c>
      <c r="M158" s="166">
        <f t="shared" si="69"/>
        <v>0</v>
      </c>
      <c r="N158" s="167">
        <f t="shared" si="70"/>
        <v>100</v>
      </c>
      <c r="O158" s="166">
        <f t="shared" si="71"/>
        <v>0</v>
      </c>
      <c r="P158" s="254"/>
    </row>
    <row r="159" spans="1:16" ht="22.5" customHeight="1" thickBot="1" x14ac:dyDescent="0.3">
      <c r="A159" s="194"/>
      <c r="B159" s="197"/>
      <c r="C159" s="200"/>
      <c r="D159" s="203"/>
      <c r="E159" s="206"/>
      <c r="F159" s="240"/>
      <c r="G159" s="30" t="s">
        <v>6</v>
      </c>
      <c r="H159" s="165">
        <v>0</v>
      </c>
      <c r="I159" s="165">
        <v>0</v>
      </c>
      <c r="J159" s="165">
        <v>0</v>
      </c>
      <c r="K159" s="166">
        <v>0</v>
      </c>
      <c r="L159" s="167" t="e">
        <f t="shared" si="68"/>
        <v>#DIV/0!</v>
      </c>
      <c r="M159" s="166">
        <f t="shared" si="69"/>
        <v>0</v>
      </c>
      <c r="N159" s="167" t="e">
        <f t="shared" si="70"/>
        <v>#DIV/0!</v>
      </c>
      <c r="O159" s="166">
        <f t="shared" si="71"/>
        <v>0</v>
      </c>
      <c r="P159" s="255"/>
    </row>
    <row r="160" spans="1:16" ht="22.5" customHeight="1" x14ac:dyDescent="0.25">
      <c r="A160" s="192"/>
      <c r="B160" s="195" t="s">
        <v>291</v>
      </c>
      <c r="C160" s="198" t="s">
        <v>54</v>
      </c>
      <c r="D160" s="201">
        <v>44013</v>
      </c>
      <c r="E160" s="204">
        <v>44044</v>
      </c>
      <c r="F160" s="269" t="s">
        <v>322</v>
      </c>
      <c r="G160" s="31" t="s">
        <v>7</v>
      </c>
      <c r="H160" s="177">
        <f>H161+H162+H163</f>
        <v>213.6</v>
      </c>
      <c r="I160" s="165">
        <f>I161+I162+I163</f>
        <v>213.6</v>
      </c>
      <c r="J160" s="165">
        <f>J161+J162+J163</f>
        <v>213.6</v>
      </c>
      <c r="K160" s="165">
        <f>K161+K162+K163</f>
        <v>213.6</v>
      </c>
      <c r="L160" s="167">
        <f t="shared" si="68"/>
        <v>100</v>
      </c>
      <c r="M160" s="166">
        <f t="shared" si="69"/>
        <v>0</v>
      </c>
      <c r="N160" s="167">
        <f t="shared" si="70"/>
        <v>100</v>
      </c>
      <c r="O160" s="166">
        <f t="shared" si="71"/>
        <v>0</v>
      </c>
      <c r="P160" s="253" t="s">
        <v>323</v>
      </c>
    </row>
    <row r="161" spans="1:16" ht="28.5" customHeight="1" x14ac:dyDescent="0.25">
      <c r="A161" s="193"/>
      <c r="B161" s="196"/>
      <c r="C161" s="199"/>
      <c r="D161" s="202"/>
      <c r="E161" s="205"/>
      <c r="F161" s="270"/>
      <c r="G161" s="30" t="s">
        <v>5</v>
      </c>
      <c r="H161" s="177">
        <v>10.7</v>
      </c>
      <c r="I161" s="177">
        <v>10.7</v>
      </c>
      <c r="J161" s="177">
        <v>10.7</v>
      </c>
      <c r="K161" s="177">
        <v>10.7</v>
      </c>
      <c r="L161" s="167">
        <f t="shared" si="68"/>
        <v>100</v>
      </c>
      <c r="M161" s="166">
        <f t="shared" si="69"/>
        <v>0</v>
      </c>
      <c r="N161" s="167">
        <f t="shared" si="70"/>
        <v>100</v>
      </c>
      <c r="O161" s="166">
        <f t="shared" si="71"/>
        <v>0</v>
      </c>
      <c r="P161" s="254"/>
    </row>
    <row r="162" spans="1:16" ht="26.25" customHeight="1" x14ac:dyDescent="0.25">
      <c r="A162" s="193"/>
      <c r="B162" s="196"/>
      <c r="C162" s="199"/>
      <c r="D162" s="202"/>
      <c r="E162" s="205"/>
      <c r="F162" s="270"/>
      <c r="G162" s="30" t="s">
        <v>4</v>
      </c>
      <c r="H162" s="165">
        <v>202.9</v>
      </c>
      <c r="I162" s="165">
        <v>202.9</v>
      </c>
      <c r="J162" s="165">
        <v>202.9</v>
      </c>
      <c r="K162" s="165">
        <v>202.9</v>
      </c>
      <c r="L162" s="167">
        <f t="shared" si="68"/>
        <v>100</v>
      </c>
      <c r="M162" s="166">
        <f t="shared" si="69"/>
        <v>0</v>
      </c>
      <c r="N162" s="167">
        <f t="shared" si="70"/>
        <v>100</v>
      </c>
      <c r="O162" s="166">
        <f t="shared" si="71"/>
        <v>0</v>
      </c>
      <c r="P162" s="254"/>
    </row>
    <row r="163" spans="1:16" ht="27" customHeight="1" thickBot="1" x14ac:dyDescent="0.3">
      <c r="A163" s="194"/>
      <c r="B163" s="197"/>
      <c r="C163" s="200"/>
      <c r="D163" s="203"/>
      <c r="E163" s="206"/>
      <c r="F163" s="271"/>
      <c r="G163" s="30" t="s">
        <v>6</v>
      </c>
      <c r="H163" s="165">
        <v>0</v>
      </c>
      <c r="I163" s="165">
        <v>0</v>
      </c>
      <c r="J163" s="165">
        <v>0</v>
      </c>
      <c r="K163" s="166">
        <v>0</v>
      </c>
      <c r="L163" s="167" t="e">
        <f t="shared" si="68"/>
        <v>#DIV/0!</v>
      </c>
      <c r="M163" s="166">
        <f t="shared" si="69"/>
        <v>0</v>
      </c>
      <c r="N163" s="167" t="e">
        <f t="shared" si="70"/>
        <v>#DIV/0!</v>
      </c>
      <c r="O163" s="166">
        <f t="shared" si="71"/>
        <v>0</v>
      </c>
      <c r="P163" s="255"/>
    </row>
    <row r="164" spans="1:16" ht="22.5" customHeight="1" x14ac:dyDescent="0.25">
      <c r="A164" s="192"/>
      <c r="B164" s="195" t="s">
        <v>292</v>
      </c>
      <c r="C164" s="198" t="s">
        <v>54</v>
      </c>
      <c r="D164" s="201">
        <v>43891</v>
      </c>
      <c r="E164" s="204">
        <v>44044</v>
      </c>
      <c r="F164" s="269" t="s">
        <v>325</v>
      </c>
      <c r="G164" s="31" t="s">
        <v>7</v>
      </c>
      <c r="H164" s="177">
        <f>H165+H166+H167</f>
        <v>127.2</v>
      </c>
      <c r="I164" s="165">
        <f>I165+I166+I167</f>
        <v>127.2</v>
      </c>
      <c r="J164" s="165">
        <f>J165+J166+J167</f>
        <v>127.2</v>
      </c>
      <c r="K164" s="165">
        <f>K165+K166+K167</f>
        <v>127.2</v>
      </c>
      <c r="L164" s="167">
        <f t="shared" ref="L164:L167" si="72">J164/H164*100</f>
        <v>100</v>
      </c>
      <c r="M164" s="166">
        <f t="shared" ref="M164:M167" si="73">J164-H164</f>
        <v>0</v>
      </c>
      <c r="N164" s="167">
        <f t="shared" ref="N164:N167" si="74">K164/H164*100</f>
        <v>100</v>
      </c>
      <c r="O164" s="166">
        <f t="shared" ref="O164:O167" si="75">K164-H164</f>
        <v>0</v>
      </c>
      <c r="P164" s="253" t="s">
        <v>324</v>
      </c>
    </row>
    <row r="165" spans="1:16" ht="22.5" customHeight="1" x14ac:dyDescent="0.25">
      <c r="A165" s="193"/>
      <c r="B165" s="196"/>
      <c r="C165" s="199"/>
      <c r="D165" s="202"/>
      <c r="E165" s="205"/>
      <c r="F165" s="270"/>
      <c r="G165" s="30" t="s">
        <v>5</v>
      </c>
      <c r="H165" s="177">
        <v>127.2</v>
      </c>
      <c r="I165" s="177">
        <v>127.2</v>
      </c>
      <c r="J165" s="177">
        <v>127.2</v>
      </c>
      <c r="K165" s="177">
        <v>127.2</v>
      </c>
      <c r="L165" s="167">
        <f t="shared" si="72"/>
        <v>100</v>
      </c>
      <c r="M165" s="166">
        <f t="shared" si="73"/>
        <v>0</v>
      </c>
      <c r="N165" s="167">
        <f t="shared" si="74"/>
        <v>100</v>
      </c>
      <c r="O165" s="166">
        <f t="shared" si="75"/>
        <v>0</v>
      </c>
      <c r="P165" s="254"/>
    </row>
    <row r="166" spans="1:16" ht="22.5" customHeight="1" x14ac:dyDescent="0.25">
      <c r="A166" s="193"/>
      <c r="B166" s="196"/>
      <c r="C166" s="199"/>
      <c r="D166" s="202"/>
      <c r="E166" s="205"/>
      <c r="F166" s="270"/>
      <c r="G166" s="30" t="s">
        <v>4</v>
      </c>
      <c r="H166" s="165">
        <v>0</v>
      </c>
      <c r="I166" s="165">
        <v>0</v>
      </c>
      <c r="J166" s="165">
        <v>0</v>
      </c>
      <c r="K166" s="166">
        <v>0</v>
      </c>
      <c r="L166" s="167" t="e">
        <f t="shared" si="72"/>
        <v>#DIV/0!</v>
      </c>
      <c r="M166" s="166">
        <f t="shared" si="73"/>
        <v>0</v>
      </c>
      <c r="N166" s="167" t="e">
        <f t="shared" si="74"/>
        <v>#DIV/0!</v>
      </c>
      <c r="O166" s="166">
        <f t="shared" si="75"/>
        <v>0</v>
      </c>
      <c r="P166" s="254"/>
    </row>
    <row r="167" spans="1:16" ht="22.5" customHeight="1" thickBot="1" x14ac:dyDescent="0.3">
      <c r="A167" s="194"/>
      <c r="B167" s="197"/>
      <c r="C167" s="200"/>
      <c r="D167" s="203"/>
      <c r="E167" s="206"/>
      <c r="F167" s="271"/>
      <c r="G167" s="30" t="s">
        <v>6</v>
      </c>
      <c r="H167" s="165">
        <v>0</v>
      </c>
      <c r="I167" s="165">
        <v>0</v>
      </c>
      <c r="J167" s="165">
        <v>0</v>
      </c>
      <c r="K167" s="166">
        <v>0</v>
      </c>
      <c r="L167" s="167" t="e">
        <f t="shared" si="72"/>
        <v>#DIV/0!</v>
      </c>
      <c r="M167" s="166">
        <f t="shared" si="73"/>
        <v>0</v>
      </c>
      <c r="N167" s="167" t="e">
        <f t="shared" si="74"/>
        <v>#DIV/0!</v>
      </c>
      <c r="O167" s="166">
        <f t="shared" si="75"/>
        <v>0</v>
      </c>
      <c r="P167" s="255"/>
    </row>
    <row r="168" spans="1:16" ht="58.15" customHeight="1" x14ac:dyDescent="0.25">
      <c r="A168" s="291"/>
      <c r="B168" s="195" t="s">
        <v>293</v>
      </c>
      <c r="C168" s="198" t="s">
        <v>54</v>
      </c>
      <c r="D168" s="201">
        <v>43891</v>
      </c>
      <c r="E168" s="204">
        <v>44044</v>
      </c>
      <c r="F168" s="269" t="s">
        <v>327</v>
      </c>
      <c r="G168" s="31" t="s">
        <v>7</v>
      </c>
      <c r="H168" s="177">
        <f>H169+H170+H171</f>
        <v>570</v>
      </c>
      <c r="I168" s="177">
        <f>I169+I170+I171</f>
        <v>570</v>
      </c>
      <c r="J168" s="177">
        <f>J169+J170+J171</f>
        <v>570</v>
      </c>
      <c r="K168" s="177">
        <f>K169+K170+K171</f>
        <v>570</v>
      </c>
      <c r="L168" s="167">
        <f t="shared" ref="L168:L191" si="76">J168/H168*100</f>
        <v>100</v>
      </c>
      <c r="M168" s="166">
        <f t="shared" ref="M168:M191" si="77">J168-H168</f>
        <v>0</v>
      </c>
      <c r="N168" s="167">
        <f t="shared" ref="N168:N191" si="78">K168/H168*100</f>
        <v>100</v>
      </c>
      <c r="O168" s="166">
        <f t="shared" ref="O168:O191" si="79">K168-H168</f>
        <v>0</v>
      </c>
      <c r="P168" s="253" t="s">
        <v>326</v>
      </c>
    </row>
    <row r="169" spans="1:16" ht="52.15" customHeight="1" x14ac:dyDescent="0.25">
      <c r="A169" s="292"/>
      <c r="B169" s="196"/>
      <c r="C169" s="199"/>
      <c r="D169" s="202"/>
      <c r="E169" s="205"/>
      <c r="F169" s="270"/>
      <c r="G169" s="30" t="s">
        <v>5</v>
      </c>
      <c r="H169" s="177">
        <v>570</v>
      </c>
      <c r="I169" s="177">
        <v>570</v>
      </c>
      <c r="J169" s="177">
        <v>570</v>
      </c>
      <c r="K169" s="177">
        <v>570</v>
      </c>
      <c r="L169" s="167">
        <f>J169/H169*100</f>
        <v>100</v>
      </c>
      <c r="M169" s="166">
        <f t="shared" si="77"/>
        <v>0</v>
      </c>
      <c r="N169" s="167">
        <f t="shared" si="78"/>
        <v>100</v>
      </c>
      <c r="O169" s="166">
        <f t="shared" si="79"/>
        <v>0</v>
      </c>
      <c r="P169" s="254"/>
    </row>
    <row r="170" spans="1:16" ht="55.9" customHeight="1" x14ac:dyDescent="0.25">
      <c r="A170" s="292"/>
      <c r="B170" s="196"/>
      <c r="C170" s="199"/>
      <c r="D170" s="202"/>
      <c r="E170" s="205"/>
      <c r="F170" s="270"/>
      <c r="G170" s="30" t="s">
        <v>4</v>
      </c>
      <c r="H170" s="165">
        <v>0</v>
      </c>
      <c r="I170" s="165">
        <v>0</v>
      </c>
      <c r="J170" s="165">
        <v>0</v>
      </c>
      <c r="K170" s="166">
        <v>0</v>
      </c>
      <c r="L170" s="167" t="e">
        <f>J170/H170*100</f>
        <v>#DIV/0!</v>
      </c>
      <c r="M170" s="166">
        <f t="shared" si="77"/>
        <v>0</v>
      </c>
      <c r="N170" s="167" t="e">
        <f t="shared" si="78"/>
        <v>#DIV/0!</v>
      </c>
      <c r="O170" s="166">
        <f t="shared" si="79"/>
        <v>0</v>
      </c>
      <c r="P170" s="254"/>
    </row>
    <row r="171" spans="1:16" ht="57" customHeight="1" thickBot="1" x14ac:dyDescent="0.3">
      <c r="A171" s="293"/>
      <c r="B171" s="197"/>
      <c r="C171" s="200"/>
      <c r="D171" s="203"/>
      <c r="E171" s="206"/>
      <c r="F171" s="271"/>
      <c r="G171" s="30" t="s">
        <v>6</v>
      </c>
      <c r="H171" s="165">
        <v>0</v>
      </c>
      <c r="I171" s="165">
        <v>0</v>
      </c>
      <c r="J171" s="165">
        <v>0</v>
      </c>
      <c r="K171" s="166">
        <v>0</v>
      </c>
      <c r="L171" s="167" t="e">
        <f t="shared" si="76"/>
        <v>#DIV/0!</v>
      </c>
      <c r="M171" s="166">
        <f t="shared" si="77"/>
        <v>0</v>
      </c>
      <c r="N171" s="167" t="e">
        <f t="shared" si="78"/>
        <v>#DIV/0!</v>
      </c>
      <c r="O171" s="166">
        <f t="shared" si="79"/>
        <v>0</v>
      </c>
      <c r="P171" s="255"/>
    </row>
    <row r="172" spans="1:16" ht="46.15" customHeight="1" x14ac:dyDescent="0.25">
      <c r="A172" s="291"/>
      <c r="B172" s="195" t="s">
        <v>294</v>
      </c>
      <c r="C172" s="198" t="s">
        <v>54</v>
      </c>
      <c r="D172" s="201">
        <v>43831</v>
      </c>
      <c r="E172" s="204">
        <v>43983</v>
      </c>
      <c r="F172" s="269" t="s">
        <v>328</v>
      </c>
      <c r="G172" s="31" t="s">
        <v>7</v>
      </c>
      <c r="H172" s="177">
        <f>H173+H174+H175</f>
        <v>150</v>
      </c>
      <c r="I172" s="177">
        <f>I173+I174+I175</f>
        <v>150</v>
      </c>
      <c r="J172" s="177">
        <f>J173+J174+J175</f>
        <v>150</v>
      </c>
      <c r="K172" s="177">
        <f>K173+K174+K175</f>
        <v>150</v>
      </c>
      <c r="L172" s="167">
        <f t="shared" ref="L172:L175" si="80">J172/H172*100</f>
        <v>100</v>
      </c>
      <c r="M172" s="166">
        <f t="shared" ref="M172:M175" si="81">J172-H172</f>
        <v>0</v>
      </c>
      <c r="N172" s="167">
        <f t="shared" ref="N172:N175" si="82">K172/H172*100</f>
        <v>100</v>
      </c>
      <c r="O172" s="166">
        <f t="shared" ref="O172:O175" si="83">K172-H172</f>
        <v>0</v>
      </c>
      <c r="P172" s="253" t="s">
        <v>329</v>
      </c>
    </row>
    <row r="173" spans="1:16" ht="45" customHeight="1" x14ac:dyDescent="0.25">
      <c r="A173" s="292"/>
      <c r="B173" s="196"/>
      <c r="C173" s="199"/>
      <c r="D173" s="202"/>
      <c r="E173" s="205"/>
      <c r="F173" s="270"/>
      <c r="G173" s="30" t="s">
        <v>5</v>
      </c>
      <c r="H173" s="177">
        <v>150</v>
      </c>
      <c r="I173" s="177">
        <v>150</v>
      </c>
      <c r="J173" s="177">
        <v>150</v>
      </c>
      <c r="K173" s="177">
        <v>150</v>
      </c>
      <c r="L173" s="167">
        <f t="shared" si="80"/>
        <v>100</v>
      </c>
      <c r="M173" s="166">
        <f t="shared" si="81"/>
        <v>0</v>
      </c>
      <c r="N173" s="167">
        <f t="shared" si="82"/>
        <v>100</v>
      </c>
      <c r="O173" s="166">
        <f t="shared" si="83"/>
        <v>0</v>
      </c>
      <c r="P173" s="254"/>
    </row>
    <row r="174" spans="1:16" ht="43.15" customHeight="1" x14ac:dyDescent="0.25">
      <c r="A174" s="292"/>
      <c r="B174" s="196"/>
      <c r="C174" s="199"/>
      <c r="D174" s="202"/>
      <c r="E174" s="205"/>
      <c r="F174" s="270"/>
      <c r="G174" s="30" t="s">
        <v>4</v>
      </c>
      <c r="H174" s="177">
        <v>0</v>
      </c>
      <c r="I174" s="165">
        <v>0</v>
      </c>
      <c r="J174" s="165">
        <v>0</v>
      </c>
      <c r="K174" s="166">
        <v>0</v>
      </c>
      <c r="L174" s="167" t="e">
        <f t="shared" si="80"/>
        <v>#DIV/0!</v>
      </c>
      <c r="M174" s="166">
        <f t="shared" si="81"/>
        <v>0</v>
      </c>
      <c r="N174" s="167" t="e">
        <f t="shared" si="82"/>
        <v>#DIV/0!</v>
      </c>
      <c r="O174" s="166">
        <f t="shared" si="83"/>
        <v>0</v>
      </c>
      <c r="P174" s="254"/>
    </row>
    <row r="175" spans="1:16" ht="46.9" customHeight="1" thickBot="1" x14ac:dyDescent="0.3">
      <c r="A175" s="293"/>
      <c r="B175" s="197"/>
      <c r="C175" s="200"/>
      <c r="D175" s="203"/>
      <c r="E175" s="206"/>
      <c r="F175" s="271"/>
      <c r="G175" s="30" t="s">
        <v>6</v>
      </c>
      <c r="H175" s="165">
        <v>0</v>
      </c>
      <c r="I175" s="165">
        <v>0</v>
      </c>
      <c r="J175" s="165">
        <v>0</v>
      </c>
      <c r="K175" s="166">
        <v>0</v>
      </c>
      <c r="L175" s="167" t="e">
        <f t="shared" si="80"/>
        <v>#DIV/0!</v>
      </c>
      <c r="M175" s="166">
        <f t="shared" si="81"/>
        <v>0</v>
      </c>
      <c r="N175" s="167" t="e">
        <f t="shared" si="82"/>
        <v>#DIV/0!</v>
      </c>
      <c r="O175" s="166">
        <f t="shared" si="83"/>
        <v>0</v>
      </c>
      <c r="P175" s="255"/>
    </row>
    <row r="176" spans="1:16" ht="22.5" customHeight="1" x14ac:dyDescent="0.25">
      <c r="A176" s="192"/>
      <c r="B176" s="195" t="s">
        <v>295</v>
      </c>
      <c r="C176" s="344" t="s">
        <v>54</v>
      </c>
      <c r="D176" s="201">
        <v>43891</v>
      </c>
      <c r="E176" s="204">
        <v>43983</v>
      </c>
      <c r="F176" s="269" t="s">
        <v>330</v>
      </c>
      <c r="G176" s="31" t="s">
        <v>7</v>
      </c>
      <c r="H176" s="165">
        <f>H177+H178+H179</f>
        <v>251.1</v>
      </c>
      <c r="I176" s="165">
        <f>I177+I178+I179</f>
        <v>251.1</v>
      </c>
      <c r="J176" s="165">
        <f>J177+J178+J179</f>
        <v>251.1</v>
      </c>
      <c r="K176" s="165">
        <f>K177+K178+K179</f>
        <v>251.1</v>
      </c>
      <c r="L176" s="167">
        <f>J176/H176*100</f>
        <v>100</v>
      </c>
      <c r="M176" s="166">
        <f>J176-H176</f>
        <v>0</v>
      </c>
      <c r="N176" s="167">
        <f>K176/H176*100</f>
        <v>100</v>
      </c>
      <c r="O176" s="166">
        <f>K176-H176</f>
        <v>0</v>
      </c>
      <c r="P176" s="253" t="s">
        <v>331</v>
      </c>
    </row>
    <row r="177" spans="1:16" ht="22.5" customHeight="1" x14ac:dyDescent="0.25">
      <c r="A177" s="193"/>
      <c r="B177" s="196"/>
      <c r="C177" s="345"/>
      <c r="D177" s="202"/>
      <c r="E177" s="205"/>
      <c r="F177" s="270"/>
      <c r="G177" s="30" t="s">
        <v>5</v>
      </c>
      <c r="H177" s="177">
        <v>251.1</v>
      </c>
      <c r="I177" s="177">
        <v>251.1</v>
      </c>
      <c r="J177" s="177">
        <v>251.1</v>
      </c>
      <c r="K177" s="177">
        <v>251.1</v>
      </c>
      <c r="L177" s="167">
        <f t="shared" si="76"/>
        <v>100</v>
      </c>
      <c r="M177" s="166">
        <f t="shared" si="77"/>
        <v>0</v>
      </c>
      <c r="N177" s="167">
        <f t="shared" si="78"/>
        <v>100</v>
      </c>
      <c r="O177" s="166">
        <f t="shared" si="79"/>
        <v>0</v>
      </c>
      <c r="P177" s="254"/>
    </row>
    <row r="178" spans="1:16" ht="22.5" customHeight="1" x14ac:dyDescent="0.25">
      <c r="A178" s="193"/>
      <c r="B178" s="196"/>
      <c r="C178" s="345"/>
      <c r="D178" s="202"/>
      <c r="E178" s="205"/>
      <c r="F178" s="270"/>
      <c r="G178" s="30" t="s">
        <v>4</v>
      </c>
      <c r="H178" s="165">
        <v>0</v>
      </c>
      <c r="I178" s="165">
        <v>0</v>
      </c>
      <c r="J178" s="165">
        <v>0</v>
      </c>
      <c r="K178" s="166">
        <v>0</v>
      </c>
      <c r="L178" s="167" t="e">
        <f t="shared" si="76"/>
        <v>#DIV/0!</v>
      </c>
      <c r="M178" s="166">
        <f t="shared" si="77"/>
        <v>0</v>
      </c>
      <c r="N178" s="167" t="e">
        <f t="shared" si="78"/>
        <v>#DIV/0!</v>
      </c>
      <c r="O178" s="166">
        <f t="shared" si="79"/>
        <v>0</v>
      </c>
      <c r="P178" s="254"/>
    </row>
    <row r="179" spans="1:16" ht="22.5" customHeight="1" thickBot="1" x14ac:dyDescent="0.3">
      <c r="A179" s="194"/>
      <c r="B179" s="197"/>
      <c r="C179" s="346"/>
      <c r="D179" s="203"/>
      <c r="E179" s="206"/>
      <c r="F179" s="271"/>
      <c r="G179" s="30" t="s">
        <v>6</v>
      </c>
      <c r="H179" s="165">
        <v>0</v>
      </c>
      <c r="I179" s="165">
        <v>0</v>
      </c>
      <c r="J179" s="165">
        <v>0</v>
      </c>
      <c r="K179" s="166">
        <v>0</v>
      </c>
      <c r="L179" s="167" t="e">
        <f t="shared" si="76"/>
        <v>#DIV/0!</v>
      </c>
      <c r="M179" s="166">
        <f t="shared" si="77"/>
        <v>0</v>
      </c>
      <c r="N179" s="167" t="e">
        <f t="shared" si="78"/>
        <v>#DIV/0!</v>
      </c>
      <c r="O179" s="166">
        <f t="shared" si="79"/>
        <v>0</v>
      </c>
      <c r="P179" s="255"/>
    </row>
    <row r="180" spans="1:16" ht="42" customHeight="1" x14ac:dyDescent="0.25">
      <c r="A180" s="291"/>
      <c r="B180" s="195" t="s">
        <v>296</v>
      </c>
      <c r="C180" s="198" t="s">
        <v>54</v>
      </c>
      <c r="D180" s="201">
        <v>43891</v>
      </c>
      <c r="E180" s="204">
        <v>44105</v>
      </c>
      <c r="F180" s="269" t="s">
        <v>332</v>
      </c>
      <c r="G180" s="31" t="s">
        <v>7</v>
      </c>
      <c r="H180" s="177">
        <f>H181+H182+H183</f>
        <v>4626.1000000000004</v>
      </c>
      <c r="I180" s="177">
        <f>I181+I182+I183</f>
        <v>0</v>
      </c>
      <c r="J180" s="177">
        <f>J181+J182+J183</f>
        <v>0</v>
      </c>
      <c r="K180" s="177">
        <f>K181+K182+K183</f>
        <v>0</v>
      </c>
      <c r="L180" s="167">
        <f t="shared" si="76"/>
        <v>0</v>
      </c>
      <c r="M180" s="166">
        <f t="shared" si="77"/>
        <v>-4626.1000000000004</v>
      </c>
      <c r="N180" s="167">
        <f t="shared" si="78"/>
        <v>0</v>
      </c>
      <c r="O180" s="166">
        <f t="shared" si="79"/>
        <v>-4626.1000000000004</v>
      </c>
      <c r="P180" s="253"/>
    </row>
    <row r="181" spans="1:16" ht="40.9" customHeight="1" x14ac:dyDescent="0.25">
      <c r="A181" s="292"/>
      <c r="B181" s="196"/>
      <c r="C181" s="199"/>
      <c r="D181" s="202"/>
      <c r="E181" s="205"/>
      <c r="F181" s="270"/>
      <c r="G181" s="30" t="s">
        <v>5</v>
      </c>
      <c r="H181" s="177">
        <f>630.8</f>
        <v>630.79999999999995</v>
      </c>
      <c r="I181" s="165">
        <v>0</v>
      </c>
      <c r="J181" s="165">
        <v>0</v>
      </c>
      <c r="K181" s="166">
        <v>0</v>
      </c>
      <c r="L181" s="167">
        <f t="shared" si="76"/>
        <v>0</v>
      </c>
      <c r="M181" s="166">
        <f t="shared" si="77"/>
        <v>-630.79999999999995</v>
      </c>
      <c r="N181" s="167">
        <f t="shared" si="78"/>
        <v>0</v>
      </c>
      <c r="O181" s="166">
        <f t="shared" si="79"/>
        <v>-630.79999999999995</v>
      </c>
      <c r="P181" s="254"/>
    </row>
    <row r="182" spans="1:16" ht="42" customHeight="1" x14ac:dyDescent="0.25">
      <c r="A182" s="292"/>
      <c r="B182" s="196"/>
      <c r="C182" s="199"/>
      <c r="D182" s="202"/>
      <c r="E182" s="205"/>
      <c r="F182" s="270"/>
      <c r="G182" s="30" t="s">
        <v>4</v>
      </c>
      <c r="H182" s="177">
        <f>3995.3</f>
        <v>3995.3</v>
      </c>
      <c r="I182" s="165">
        <v>0</v>
      </c>
      <c r="J182" s="165">
        <v>0</v>
      </c>
      <c r="K182" s="166">
        <v>0</v>
      </c>
      <c r="L182" s="167">
        <f t="shared" si="76"/>
        <v>0</v>
      </c>
      <c r="M182" s="166">
        <f t="shared" si="77"/>
        <v>-3995.3</v>
      </c>
      <c r="N182" s="167">
        <f t="shared" si="78"/>
        <v>0</v>
      </c>
      <c r="O182" s="166">
        <f t="shared" si="79"/>
        <v>-3995.3</v>
      </c>
      <c r="P182" s="254"/>
    </row>
    <row r="183" spans="1:16" ht="45" customHeight="1" thickBot="1" x14ac:dyDescent="0.3">
      <c r="A183" s="293"/>
      <c r="B183" s="197"/>
      <c r="C183" s="200"/>
      <c r="D183" s="203"/>
      <c r="E183" s="206"/>
      <c r="F183" s="271"/>
      <c r="G183" s="30" t="s">
        <v>6</v>
      </c>
      <c r="H183" s="165">
        <v>0</v>
      </c>
      <c r="I183" s="165">
        <v>0</v>
      </c>
      <c r="J183" s="165">
        <v>0</v>
      </c>
      <c r="K183" s="166">
        <v>0</v>
      </c>
      <c r="L183" s="167" t="e">
        <f t="shared" si="76"/>
        <v>#DIV/0!</v>
      </c>
      <c r="M183" s="166">
        <f t="shared" si="77"/>
        <v>0</v>
      </c>
      <c r="N183" s="167" t="e">
        <f t="shared" si="78"/>
        <v>#DIV/0!</v>
      </c>
      <c r="O183" s="166">
        <f t="shared" si="79"/>
        <v>0</v>
      </c>
      <c r="P183" s="255"/>
    </row>
    <row r="184" spans="1:16" ht="22.5" customHeight="1" x14ac:dyDescent="0.25">
      <c r="A184" s="192"/>
      <c r="B184" s="195" t="s">
        <v>297</v>
      </c>
      <c r="C184" s="198" t="s">
        <v>54</v>
      </c>
      <c r="D184" s="201">
        <v>43891</v>
      </c>
      <c r="E184" s="204">
        <v>44044</v>
      </c>
      <c r="F184" s="269" t="s">
        <v>334</v>
      </c>
      <c r="G184" s="31" t="s">
        <v>7</v>
      </c>
      <c r="H184" s="177">
        <f>H185+H186+H187</f>
        <v>1406.3999999999999</v>
      </c>
      <c r="I184" s="177">
        <f>I185+I186+I187</f>
        <v>1406.3999999999999</v>
      </c>
      <c r="J184" s="177">
        <f>J185+J186+J187</f>
        <v>1406.3999999999999</v>
      </c>
      <c r="K184" s="177">
        <f>K185+K186+K187</f>
        <v>1406.3999999999999</v>
      </c>
      <c r="L184" s="167">
        <f t="shared" ref="L184:L187" si="84">J184/H184*100</f>
        <v>100</v>
      </c>
      <c r="M184" s="166">
        <f t="shared" ref="M184:M187" si="85">J184-H184</f>
        <v>0</v>
      </c>
      <c r="N184" s="167">
        <f t="shared" ref="N184:N187" si="86">K184/H184*100</f>
        <v>100</v>
      </c>
      <c r="O184" s="166">
        <f t="shared" ref="O184:O187" si="87">K184-H184</f>
        <v>0</v>
      </c>
      <c r="P184" s="253" t="s">
        <v>333</v>
      </c>
    </row>
    <row r="185" spans="1:16" ht="22.5" customHeight="1" x14ac:dyDescent="0.25">
      <c r="A185" s="193"/>
      <c r="B185" s="196"/>
      <c r="C185" s="199"/>
      <c r="D185" s="202"/>
      <c r="E185" s="205"/>
      <c r="F185" s="270"/>
      <c r="G185" s="30" t="s">
        <v>5</v>
      </c>
      <c r="H185" s="177">
        <v>70.3</v>
      </c>
      <c r="I185" s="177">
        <v>70.3</v>
      </c>
      <c r="J185" s="177">
        <v>70.3</v>
      </c>
      <c r="K185" s="177">
        <v>70.3</v>
      </c>
      <c r="L185" s="167">
        <f t="shared" si="84"/>
        <v>100</v>
      </c>
      <c r="M185" s="166">
        <f t="shared" si="85"/>
        <v>0</v>
      </c>
      <c r="N185" s="167">
        <f t="shared" si="86"/>
        <v>100</v>
      </c>
      <c r="O185" s="166">
        <f t="shared" si="87"/>
        <v>0</v>
      </c>
      <c r="P185" s="254"/>
    </row>
    <row r="186" spans="1:16" ht="22.5" customHeight="1" x14ac:dyDescent="0.25">
      <c r="A186" s="193"/>
      <c r="B186" s="196"/>
      <c r="C186" s="199"/>
      <c r="D186" s="202"/>
      <c r="E186" s="205"/>
      <c r="F186" s="270"/>
      <c r="G186" s="30" t="s">
        <v>4</v>
      </c>
      <c r="H186" s="177">
        <f>1336.1</f>
        <v>1336.1</v>
      </c>
      <c r="I186" s="177">
        <f>1336.1</f>
        <v>1336.1</v>
      </c>
      <c r="J186" s="177">
        <f>1336.1</f>
        <v>1336.1</v>
      </c>
      <c r="K186" s="177">
        <f>1336.1</f>
        <v>1336.1</v>
      </c>
      <c r="L186" s="167">
        <f t="shared" si="84"/>
        <v>100</v>
      </c>
      <c r="M186" s="166">
        <f t="shared" si="85"/>
        <v>0</v>
      </c>
      <c r="N186" s="167">
        <f t="shared" si="86"/>
        <v>100</v>
      </c>
      <c r="O186" s="166">
        <f t="shared" si="87"/>
        <v>0</v>
      </c>
      <c r="P186" s="254"/>
    </row>
    <row r="187" spans="1:16" ht="22.5" customHeight="1" thickBot="1" x14ac:dyDescent="0.3">
      <c r="A187" s="194"/>
      <c r="B187" s="197"/>
      <c r="C187" s="200"/>
      <c r="D187" s="203"/>
      <c r="E187" s="206"/>
      <c r="F187" s="271"/>
      <c r="G187" s="30" t="s">
        <v>6</v>
      </c>
      <c r="H187" s="165">
        <v>0</v>
      </c>
      <c r="I187" s="165">
        <v>0</v>
      </c>
      <c r="J187" s="165">
        <v>0</v>
      </c>
      <c r="K187" s="166">
        <v>0</v>
      </c>
      <c r="L187" s="167" t="e">
        <f t="shared" si="84"/>
        <v>#DIV/0!</v>
      </c>
      <c r="M187" s="166">
        <f t="shared" si="85"/>
        <v>0</v>
      </c>
      <c r="N187" s="167" t="e">
        <f t="shared" si="86"/>
        <v>#DIV/0!</v>
      </c>
      <c r="O187" s="166">
        <f t="shared" si="87"/>
        <v>0</v>
      </c>
      <c r="P187" s="255"/>
    </row>
    <row r="188" spans="1:16" ht="22.5" customHeight="1" x14ac:dyDescent="0.25">
      <c r="A188" s="192"/>
      <c r="B188" s="195" t="s">
        <v>298</v>
      </c>
      <c r="C188" s="198" t="s">
        <v>54</v>
      </c>
      <c r="D188" s="201">
        <v>43891</v>
      </c>
      <c r="E188" s="204">
        <v>44044</v>
      </c>
      <c r="F188" s="269" t="s">
        <v>351</v>
      </c>
      <c r="G188" s="31" t="s">
        <v>7</v>
      </c>
      <c r="H188" s="177">
        <f>H189+H190+H191</f>
        <v>845.3</v>
      </c>
      <c r="I188" s="165">
        <f>I189+I190+I191</f>
        <v>845.3</v>
      </c>
      <c r="J188" s="165">
        <f>J189+J190+J191</f>
        <v>845.3</v>
      </c>
      <c r="K188" s="165">
        <f>K189+K190+K191</f>
        <v>845.3</v>
      </c>
      <c r="L188" s="167">
        <f t="shared" si="76"/>
        <v>100</v>
      </c>
      <c r="M188" s="166">
        <f t="shared" si="77"/>
        <v>0</v>
      </c>
      <c r="N188" s="167">
        <f t="shared" si="78"/>
        <v>100</v>
      </c>
      <c r="O188" s="166">
        <f t="shared" si="79"/>
        <v>0</v>
      </c>
      <c r="P188" s="210" t="s">
        <v>352</v>
      </c>
    </row>
    <row r="189" spans="1:16" ht="22.5" customHeight="1" x14ac:dyDescent="0.25">
      <c r="A189" s="193"/>
      <c r="B189" s="196"/>
      <c r="C189" s="199"/>
      <c r="D189" s="202"/>
      <c r="E189" s="205"/>
      <c r="F189" s="270"/>
      <c r="G189" s="30" t="s">
        <v>5</v>
      </c>
      <c r="H189" s="177">
        <v>42.3</v>
      </c>
      <c r="I189" s="177">
        <v>42.3</v>
      </c>
      <c r="J189" s="177">
        <v>42.3</v>
      </c>
      <c r="K189" s="177">
        <v>42.3</v>
      </c>
      <c r="L189" s="167">
        <f t="shared" si="76"/>
        <v>100</v>
      </c>
      <c r="M189" s="166">
        <f t="shared" si="77"/>
        <v>0</v>
      </c>
      <c r="N189" s="167">
        <f t="shared" si="78"/>
        <v>100</v>
      </c>
      <c r="O189" s="166">
        <f t="shared" si="79"/>
        <v>0</v>
      </c>
      <c r="P189" s="211"/>
    </row>
    <row r="190" spans="1:16" ht="22.5" customHeight="1" x14ac:dyDescent="0.25">
      <c r="A190" s="193"/>
      <c r="B190" s="196"/>
      <c r="C190" s="199"/>
      <c r="D190" s="202"/>
      <c r="E190" s="205"/>
      <c r="F190" s="270"/>
      <c r="G190" s="30" t="s">
        <v>4</v>
      </c>
      <c r="H190" s="177">
        <v>803</v>
      </c>
      <c r="I190" s="177">
        <v>803</v>
      </c>
      <c r="J190" s="177">
        <v>803</v>
      </c>
      <c r="K190" s="177">
        <v>803</v>
      </c>
      <c r="L190" s="167">
        <f t="shared" si="76"/>
        <v>100</v>
      </c>
      <c r="M190" s="166">
        <f t="shared" si="77"/>
        <v>0</v>
      </c>
      <c r="N190" s="167">
        <f t="shared" si="78"/>
        <v>100</v>
      </c>
      <c r="O190" s="166">
        <f t="shared" si="79"/>
        <v>0</v>
      </c>
      <c r="P190" s="211"/>
    </row>
    <row r="191" spans="1:16" ht="22.5" customHeight="1" thickBot="1" x14ac:dyDescent="0.3">
      <c r="A191" s="194"/>
      <c r="B191" s="197"/>
      <c r="C191" s="200"/>
      <c r="D191" s="203"/>
      <c r="E191" s="206"/>
      <c r="F191" s="271"/>
      <c r="G191" s="30" t="s">
        <v>6</v>
      </c>
      <c r="H191" s="165">
        <v>0</v>
      </c>
      <c r="I191" s="165">
        <v>0</v>
      </c>
      <c r="J191" s="165">
        <v>0</v>
      </c>
      <c r="K191" s="166">
        <v>0</v>
      </c>
      <c r="L191" s="167" t="e">
        <f t="shared" si="76"/>
        <v>#DIV/0!</v>
      </c>
      <c r="M191" s="166">
        <f t="shared" si="77"/>
        <v>0</v>
      </c>
      <c r="N191" s="167" t="e">
        <f t="shared" si="78"/>
        <v>#DIV/0!</v>
      </c>
      <c r="O191" s="166">
        <f t="shared" si="79"/>
        <v>0</v>
      </c>
      <c r="P191" s="212"/>
    </row>
    <row r="192" spans="1:16" ht="22.5" customHeight="1" x14ac:dyDescent="0.25">
      <c r="A192" s="192"/>
      <c r="B192" s="195" t="s">
        <v>299</v>
      </c>
      <c r="C192" s="198" t="s">
        <v>54</v>
      </c>
      <c r="D192" s="201">
        <v>43891</v>
      </c>
      <c r="E192" s="204">
        <v>43922</v>
      </c>
      <c r="F192" s="269" t="s">
        <v>335</v>
      </c>
      <c r="G192" s="31" t="s">
        <v>7</v>
      </c>
      <c r="H192" s="177">
        <f>H193+H194+H195</f>
        <v>96</v>
      </c>
      <c r="I192" s="177">
        <f>I193+I194+I195</f>
        <v>96</v>
      </c>
      <c r="J192" s="177">
        <f>J193+J194+J195</f>
        <v>96</v>
      </c>
      <c r="K192" s="177">
        <f>K193+K194+K195</f>
        <v>96</v>
      </c>
      <c r="L192" s="167">
        <f t="shared" ref="L192:L207" si="88">J192/H192*100</f>
        <v>100</v>
      </c>
      <c r="M192" s="166">
        <f t="shared" ref="M192:M207" si="89">J192-H192</f>
        <v>0</v>
      </c>
      <c r="N192" s="167">
        <f t="shared" ref="N192:N207" si="90">K192/H192*100</f>
        <v>100</v>
      </c>
      <c r="O192" s="166">
        <f t="shared" ref="O192:O207" si="91">K192-H192</f>
        <v>0</v>
      </c>
      <c r="P192" s="253" t="s">
        <v>336</v>
      </c>
    </row>
    <row r="193" spans="1:16" ht="22.5" customHeight="1" x14ac:dyDescent="0.25">
      <c r="A193" s="193"/>
      <c r="B193" s="196"/>
      <c r="C193" s="199"/>
      <c r="D193" s="202"/>
      <c r="E193" s="205"/>
      <c r="F193" s="270"/>
      <c r="G193" s="30" t="s">
        <v>5</v>
      </c>
      <c r="H193" s="177">
        <v>4.8</v>
      </c>
      <c r="I193" s="177">
        <v>4.8</v>
      </c>
      <c r="J193" s="177">
        <v>4.8</v>
      </c>
      <c r="K193" s="177">
        <v>4.8</v>
      </c>
      <c r="L193" s="167">
        <f t="shared" si="88"/>
        <v>100</v>
      </c>
      <c r="M193" s="166">
        <f t="shared" si="89"/>
        <v>0</v>
      </c>
      <c r="N193" s="167">
        <f t="shared" si="90"/>
        <v>100</v>
      </c>
      <c r="O193" s="166">
        <f t="shared" si="91"/>
        <v>0</v>
      </c>
      <c r="P193" s="254"/>
    </row>
    <row r="194" spans="1:16" ht="22.5" customHeight="1" x14ac:dyDescent="0.25">
      <c r="A194" s="193"/>
      <c r="B194" s="196"/>
      <c r="C194" s="199"/>
      <c r="D194" s="202"/>
      <c r="E194" s="205"/>
      <c r="F194" s="270"/>
      <c r="G194" s="30" t="s">
        <v>4</v>
      </c>
      <c r="H194" s="177">
        <v>91.2</v>
      </c>
      <c r="I194" s="177">
        <v>91.2</v>
      </c>
      <c r="J194" s="177">
        <v>91.2</v>
      </c>
      <c r="K194" s="177">
        <v>91.2</v>
      </c>
      <c r="L194" s="167">
        <f t="shared" si="88"/>
        <v>100</v>
      </c>
      <c r="M194" s="166">
        <f t="shared" si="89"/>
        <v>0</v>
      </c>
      <c r="N194" s="167">
        <f t="shared" si="90"/>
        <v>100</v>
      </c>
      <c r="O194" s="166">
        <f t="shared" si="91"/>
        <v>0</v>
      </c>
      <c r="P194" s="254"/>
    </row>
    <row r="195" spans="1:16" ht="22.5" customHeight="1" thickBot="1" x14ac:dyDescent="0.3">
      <c r="A195" s="194"/>
      <c r="B195" s="197"/>
      <c r="C195" s="200"/>
      <c r="D195" s="203"/>
      <c r="E195" s="206"/>
      <c r="F195" s="271"/>
      <c r="G195" s="30" t="s">
        <v>6</v>
      </c>
      <c r="H195" s="165">
        <v>0</v>
      </c>
      <c r="I195" s="165">
        <v>0</v>
      </c>
      <c r="J195" s="165">
        <v>0</v>
      </c>
      <c r="K195" s="166">
        <v>0</v>
      </c>
      <c r="L195" s="167" t="e">
        <f t="shared" si="88"/>
        <v>#DIV/0!</v>
      </c>
      <c r="M195" s="166">
        <f t="shared" si="89"/>
        <v>0</v>
      </c>
      <c r="N195" s="167" t="e">
        <f t="shared" si="90"/>
        <v>#DIV/0!</v>
      </c>
      <c r="O195" s="166">
        <f t="shared" si="91"/>
        <v>0</v>
      </c>
      <c r="P195" s="255"/>
    </row>
    <row r="196" spans="1:16" ht="22.5" customHeight="1" x14ac:dyDescent="0.25">
      <c r="A196" s="192"/>
      <c r="B196" s="341" t="s">
        <v>300</v>
      </c>
      <c r="C196" s="198" t="s">
        <v>54</v>
      </c>
      <c r="D196" s="201">
        <v>44013</v>
      </c>
      <c r="E196" s="204">
        <v>44044</v>
      </c>
      <c r="F196" s="207" t="s">
        <v>338</v>
      </c>
      <c r="G196" s="31" t="s">
        <v>7</v>
      </c>
      <c r="H196" s="177">
        <f>H197+H198+H199</f>
        <v>857.19999999999993</v>
      </c>
      <c r="I196" s="165">
        <f>I197+I198+I199</f>
        <v>857.19999999999993</v>
      </c>
      <c r="J196" s="165">
        <f>J197+J198+J199</f>
        <v>857.19999999999993</v>
      </c>
      <c r="K196" s="165">
        <f>K197+K198+K199</f>
        <v>857.19999999999993</v>
      </c>
      <c r="L196" s="167">
        <f t="shared" si="88"/>
        <v>100</v>
      </c>
      <c r="M196" s="166">
        <f t="shared" si="89"/>
        <v>0</v>
      </c>
      <c r="N196" s="167">
        <f t="shared" si="90"/>
        <v>100</v>
      </c>
      <c r="O196" s="166">
        <f t="shared" si="91"/>
        <v>0</v>
      </c>
      <c r="P196" s="253" t="s">
        <v>337</v>
      </c>
    </row>
    <row r="197" spans="1:16" ht="22.5" customHeight="1" x14ac:dyDescent="0.25">
      <c r="A197" s="193"/>
      <c r="B197" s="342"/>
      <c r="C197" s="199"/>
      <c r="D197" s="202"/>
      <c r="E197" s="205"/>
      <c r="F197" s="208"/>
      <c r="G197" s="30" t="s">
        <v>5</v>
      </c>
      <c r="H197" s="177">
        <v>42.9</v>
      </c>
      <c r="I197" s="177">
        <v>42.9</v>
      </c>
      <c r="J197" s="177">
        <v>42.9</v>
      </c>
      <c r="K197" s="177">
        <v>42.9</v>
      </c>
      <c r="L197" s="167">
        <f t="shared" si="88"/>
        <v>100</v>
      </c>
      <c r="M197" s="166">
        <f t="shared" si="89"/>
        <v>0</v>
      </c>
      <c r="N197" s="167">
        <f t="shared" si="90"/>
        <v>100</v>
      </c>
      <c r="O197" s="166">
        <f t="shared" si="91"/>
        <v>0</v>
      </c>
      <c r="P197" s="254"/>
    </row>
    <row r="198" spans="1:16" ht="22.5" customHeight="1" x14ac:dyDescent="0.25">
      <c r="A198" s="193"/>
      <c r="B198" s="342"/>
      <c r="C198" s="199"/>
      <c r="D198" s="202"/>
      <c r="E198" s="205"/>
      <c r="F198" s="208"/>
      <c r="G198" s="30" t="s">
        <v>4</v>
      </c>
      <c r="H198" s="177">
        <v>814.3</v>
      </c>
      <c r="I198" s="177">
        <v>814.3</v>
      </c>
      <c r="J198" s="177">
        <v>814.3</v>
      </c>
      <c r="K198" s="177">
        <v>814.3</v>
      </c>
      <c r="L198" s="167">
        <f t="shared" si="88"/>
        <v>100</v>
      </c>
      <c r="M198" s="166">
        <f t="shared" si="89"/>
        <v>0</v>
      </c>
      <c r="N198" s="167">
        <f t="shared" si="90"/>
        <v>100</v>
      </c>
      <c r="O198" s="166">
        <f t="shared" si="91"/>
        <v>0</v>
      </c>
      <c r="P198" s="254"/>
    </row>
    <row r="199" spans="1:16" ht="22.5" customHeight="1" thickBot="1" x14ac:dyDescent="0.3">
      <c r="A199" s="194"/>
      <c r="B199" s="343"/>
      <c r="C199" s="200"/>
      <c r="D199" s="203"/>
      <c r="E199" s="206"/>
      <c r="F199" s="209"/>
      <c r="G199" s="30" t="s">
        <v>6</v>
      </c>
      <c r="H199" s="165">
        <v>0</v>
      </c>
      <c r="I199" s="165">
        <v>0</v>
      </c>
      <c r="J199" s="165">
        <v>0</v>
      </c>
      <c r="K199" s="166">
        <v>0</v>
      </c>
      <c r="L199" s="167" t="e">
        <f t="shared" si="88"/>
        <v>#DIV/0!</v>
      </c>
      <c r="M199" s="166">
        <f t="shared" si="89"/>
        <v>0</v>
      </c>
      <c r="N199" s="167" t="e">
        <f t="shared" si="90"/>
        <v>#DIV/0!</v>
      </c>
      <c r="O199" s="166">
        <f t="shared" si="91"/>
        <v>0</v>
      </c>
      <c r="P199" s="255"/>
    </row>
    <row r="200" spans="1:16" ht="22.5" customHeight="1" x14ac:dyDescent="0.25">
      <c r="A200" s="192"/>
      <c r="B200" s="195" t="s">
        <v>301</v>
      </c>
      <c r="C200" s="198" t="s">
        <v>54</v>
      </c>
      <c r="D200" s="204">
        <v>44044</v>
      </c>
      <c r="E200" s="204">
        <v>44105</v>
      </c>
      <c r="F200" s="269" t="s">
        <v>355</v>
      </c>
      <c r="G200" s="31" t="s">
        <v>7</v>
      </c>
      <c r="H200" s="177">
        <f>H201+H202+H203</f>
        <v>625.40000000000009</v>
      </c>
      <c r="I200" s="177">
        <f>I201+I202+I203</f>
        <v>625.40000000000009</v>
      </c>
      <c r="J200" s="177">
        <f>J201+J202+J203</f>
        <v>625.40000000000009</v>
      </c>
      <c r="K200" s="165">
        <f>K201+K202+K203</f>
        <v>625.40000000000009</v>
      </c>
      <c r="L200" s="167">
        <f t="shared" si="88"/>
        <v>100</v>
      </c>
      <c r="M200" s="166">
        <f t="shared" si="89"/>
        <v>0</v>
      </c>
      <c r="N200" s="167">
        <f t="shared" si="90"/>
        <v>100</v>
      </c>
      <c r="O200" s="166">
        <f t="shared" si="91"/>
        <v>0</v>
      </c>
      <c r="P200" s="253" t="s">
        <v>339</v>
      </c>
    </row>
    <row r="201" spans="1:16" ht="22.5" customHeight="1" x14ac:dyDescent="0.25">
      <c r="A201" s="193"/>
      <c r="B201" s="196"/>
      <c r="C201" s="199"/>
      <c r="D201" s="205"/>
      <c r="E201" s="205"/>
      <c r="F201" s="270"/>
      <c r="G201" s="30" t="s">
        <v>5</v>
      </c>
      <c r="H201" s="177">
        <v>31.2</v>
      </c>
      <c r="I201" s="165">
        <v>31.2</v>
      </c>
      <c r="J201" s="165">
        <v>31.2</v>
      </c>
      <c r="K201" s="165">
        <v>31.2</v>
      </c>
      <c r="L201" s="167">
        <f t="shared" si="88"/>
        <v>100</v>
      </c>
      <c r="M201" s="166">
        <f t="shared" si="89"/>
        <v>0</v>
      </c>
      <c r="N201" s="167">
        <f t="shared" si="90"/>
        <v>100</v>
      </c>
      <c r="O201" s="166">
        <f t="shared" si="91"/>
        <v>0</v>
      </c>
      <c r="P201" s="254"/>
    </row>
    <row r="202" spans="1:16" ht="22.5" customHeight="1" x14ac:dyDescent="0.25">
      <c r="A202" s="193"/>
      <c r="B202" s="196"/>
      <c r="C202" s="199"/>
      <c r="D202" s="205"/>
      <c r="E202" s="205"/>
      <c r="F202" s="270"/>
      <c r="G202" s="30" t="s">
        <v>4</v>
      </c>
      <c r="H202" s="177">
        <v>594.20000000000005</v>
      </c>
      <c r="I202" s="177">
        <v>594.20000000000005</v>
      </c>
      <c r="J202" s="177">
        <v>594.20000000000005</v>
      </c>
      <c r="K202" s="177">
        <v>594.20000000000005</v>
      </c>
      <c r="L202" s="167">
        <f t="shared" si="88"/>
        <v>100</v>
      </c>
      <c r="M202" s="166">
        <f t="shared" si="89"/>
        <v>0</v>
      </c>
      <c r="N202" s="167">
        <f t="shared" si="90"/>
        <v>100</v>
      </c>
      <c r="O202" s="166">
        <f t="shared" si="91"/>
        <v>0</v>
      </c>
      <c r="P202" s="254"/>
    </row>
    <row r="203" spans="1:16" ht="22.5" customHeight="1" thickBot="1" x14ac:dyDescent="0.3">
      <c r="A203" s="194"/>
      <c r="B203" s="197"/>
      <c r="C203" s="200"/>
      <c r="D203" s="206"/>
      <c r="E203" s="206"/>
      <c r="F203" s="271"/>
      <c r="G203" s="30" t="s">
        <v>6</v>
      </c>
      <c r="H203" s="165">
        <v>0</v>
      </c>
      <c r="I203" s="165">
        <v>0</v>
      </c>
      <c r="J203" s="165">
        <v>0</v>
      </c>
      <c r="K203" s="166">
        <v>0</v>
      </c>
      <c r="L203" s="167" t="e">
        <f t="shared" si="88"/>
        <v>#DIV/0!</v>
      </c>
      <c r="M203" s="166">
        <f t="shared" si="89"/>
        <v>0</v>
      </c>
      <c r="N203" s="167" t="e">
        <f t="shared" si="90"/>
        <v>#DIV/0!</v>
      </c>
      <c r="O203" s="166">
        <f t="shared" si="91"/>
        <v>0</v>
      </c>
      <c r="P203" s="255"/>
    </row>
    <row r="204" spans="1:16" ht="22.5" customHeight="1" x14ac:dyDescent="0.25">
      <c r="A204" s="192"/>
      <c r="B204" s="195" t="s">
        <v>302</v>
      </c>
      <c r="C204" s="198" t="s">
        <v>54</v>
      </c>
      <c r="D204" s="201">
        <v>43922</v>
      </c>
      <c r="E204" s="204">
        <v>44044</v>
      </c>
      <c r="F204" s="207" t="s">
        <v>341</v>
      </c>
      <c r="G204" s="31" t="s">
        <v>7</v>
      </c>
      <c r="H204" s="177">
        <f>H205+H206+H207</f>
        <v>1836.3</v>
      </c>
      <c r="I204" s="177">
        <f>I205+I206+I207</f>
        <v>1836.3</v>
      </c>
      <c r="J204" s="177">
        <f>J205+J206+J207</f>
        <v>1836.3</v>
      </c>
      <c r="K204" s="165">
        <f>K205+K206+K207</f>
        <v>1836.3</v>
      </c>
      <c r="L204" s="167">
        <f t="shared" si="88"/>
        <v>100</v>
      </c>
      <c r="M204" s="166">
        <f t="shared" si="89"/>
        <v>0</v>
      </c>
      <c r="N204" s="167">
        <f t="shared" si="90"/>
        <v>100</v>
      </c>
      <c r="O204" s="166">
        <f t="shared" si="91"/>
        <v>0</v>
      </c>
      <c r="P204" s="253" t="s">
        <v>340</v>
      </c>
    </row>
    <row r="205" spans="1:16" ht="22.5" customHeight="1" x14ac:dyDescent="0.25">
      <c r="A205" s="193"/>
      <c r="B205" s="196"/>
      <c r="C205" s="199"/>
      <c r="D205" s="202"/>
      <c r="E205" s="205"/>
      <c r="F205" s="208"/>
      <c r="G205" s="30" t="s">
        <v>5</v>
      </c>
      <c r="H205" s="177">
        <v>91.8</v>
      </c>
      <c r="I205" s="177">
        <v>91.8</v>
      </c>
      <c r="J205" s="177">
        <v>91.8</v>
      </c>
      <c r="K205" s="177">
        <v>91.8</v>
      </c>
      <c r="L205" s="167">
        <f t="shared" si="88"/>
        <v>100</v>
      </c>
      <c r="M205" s="166">
        <f t="shared" si="89"/>
        <v>0</v>
      </c>
      <c r="N205" s="167">
        <f t="shared" si="90"/>
        <v>100</v>
      </c>
      <c r="O205" s="166">
        <f t="shared" si="91"/>
        <v>0</v>
      </c>
      <c r="P205" s="254"/>
    </row>
    <row r="206" spans="1:16" ht="22.5" customHeight="1" x14ac:dyDescent="0.25">
      <c r="A206" s="193"/>
      <c r="B206" s="196"/>
      <c r="C206" s="199"/>
      <c r="D206" s="202"/>
      <c r="E206" s="205"/>
      <c r="F206" s="208"/>
      <c r="G206" s="30" t="s">
        <v>4</v>
      </c>
      <c r="H206" s="177">
        <f>1744.5</f>
        <v>1744.5</v>
      </c>
      <c r="I206" s="177">
        <f>1744.5</f>
        <v>1744.5</v>
      </c>
      <c r="J206" s="177">
        <f>1744.5</f>
        <v>1744.5</v>
      </c>
      <c r="K206" s="177">
        <f>1744.5</f>
        <v>1744.5</v>
      </c>
      <c r="L206" s="167">
        <f t="shared" si="88"/>
        <v>100</v>
      </c>
      <c r="M206" s="166">
        <f t="shared" si="89"/>
        <v>0</v>
      </c>
      <c r="N206" s="167">
        <f t="shared" si="90"/>
        <v>100</v>
      </c>
      <c r="O206" s="166">
        <f t="shared" si="91"/>
        <v>0</v>
      </c>
      <c r="P206" s="254"/>
    </row>
    <row r="207" spans="1:16" ht="22.5" customHeight="1" thickBot="1" x14ac:dyDescent="0.3">
      <c r="A207" s="194"/>
      <c r="B207" s="197"/>
      <c r="C207" s="200"/>
      <c r="D207" s="203"/>
      <c r="E207" s="206"/>
      <c r="F207" s="209"/>
      <c r="G207" s="30" t="s">
        <v>6</v>
      </c>
      <c r="H207" s="165">
        <v>0</v>
      </c>
      <c r="I207" s="165">
        <v>0</v>
      </c>
      <c r="J207" s="165">
        <v>0</v>
      </c>
      <c r="K207" s="166">
        <v>0</v>
      </c>
      <c r="L207" s="167" t="e">
        <f t="shared" si="88"/>
        <v>#DIV/0!</v>
      </c>
      <c r="M207" s="166">
        <f t="shared" si="89"/>
        <v>0</v>
      </c>
      <c r="N207" s="167" t="e">
        <f t="shared" si="90"/>
        <v>#DIV/0!</v>
      </c>
      <c r="O207" s="166">
        <f t="shared" si="91"/>
        <v>0</v>
      </c>
      <c r="P207" s="255"/>
    </row>
    <row r="208" spans="1:16" ht="30.75" customHeight="1" x14ac:dyDescent="0.25">
      <c r="A208" s="192"/>
      <c r="B208" s="341" t="s">
        <v>303</v>
      </c>
      <c r="C208" s="198" t="s">
        <v>54</v>
      </c>
      <c r="D208" s="201">
        <v>43952</v>
      </c>
      <c r="E208" s="204">
        <v>44166</v>
      </c>
      <c r="F208" s="207" t="s">
        <v>349</v>
      </c>
      <c r="G208" s="31" t="s">
        <v>7</v>
      </c>
      <c r="H208" s="177">
        <f>H209+H210+H211</f>
        <v>706.6</v>
      </c>
      <c r="I208" s="165">
        <f>I209+I210+I211</f>
        <v>636.4</v>
      </c>
      <c r="J208" s="165">
        <f>J209+J210+J211</f>
        <v>636.4</v>
      </c>
      <c r="K208" s="165">
        <f>K209+K210+K211</f>
        <v>636.4</v>
      </c>
      <c r="L208" s="167">
        <f t="shared" si="42"/>
        <v>90.065100481177467</v>
      </c>
      <c r="M208" s="166">
        <f t="shared" si="43"/>
        <v>-70.200000000000045</v>
      </c>
      <c r="N208" s="167">
        <f t="shared" si="44"/>
        <v>90.065100481177467</v>
      </c>
      <c r="O208" s="166">
        <f t="shared" si="45"/>
        <v>-70.200000000000045</v>
      </c>
      <c r="P208" s="210" t="s">
        <v>350</v>
      </c>
    </row>
    <row r="209" spans="1:16" ht="30.75" customHeight="1" x14ac:dyDescent="0.25">
      <c r="A209" s="193"/>
      <c r="B209" s="342"/>
      <c r="C209" s="199"/>
      <c r="D209" s="202"/>
      <c r="E209" s="205"/>
      <c r="F209" s="208"/>
      <c r="G209" s="30" t="s">
        <v>5</v>
      </c>
      <c r="H209" s="177">
        <f>636.6+70</f>
        <v>706.6</v>
      </c>
      <c r="I209" s="177">
        <f>520.3+116.1</f>
        <v>636.4</v>
      </c>
      <c r="J209" s="177">
        <f>520.3+116.1</f>
        <v>636.4</v>
      </c>
      <c r="K209" s="177">
        <f>520.3+116.1</f>
        <v>636.4</v>
      </c>
      <c r="L209" s="167">
        <f t="shared" si="42"/>
        <v>90.065100481177467</v>
      </c>
      <c r="M209" s="166">
        <f t="shared" si="43"/>
        <v>-70.200000000000045</v>
      </c>
      <c r="N209" s="167">
        <f t="shared" si="44"/>
        <v>90.065100481177467</v>
      </c>
      <c r="O209" s="166">
        <f t="shared" si="45"/>
        <v>-70.200000000000045</v>
      </c>
      <c r="P209" s="211"/>
    </row>
    <row r="210" spans="1:16" ht="29.25" customHeight="1" x14ac:dyDescent="0.25">
      <c r="A210" s="193"/>
      <c r="B210" s="342"/>
      <c r="C210" s="199"/>
      <c r="D210" s="202"/>
      <c r="E210" s="205"/>
      <c r="F210" s="208"/>
      <c r="G210" s="30" t="s">
        <v>4</v>
      </c>
      <c r="H210" s="177"/>
      <c r="I210" s="177"/>
      <c r="J210" s="177"/>
      <c r="K210" s="166"/>
      <c r="L210" s="167" t="e">
        <f t="shared" si="42"/>
        <v>#DIV/0!</v>
      </c>
      <c r="M210" s="166">
        <f t="shared" si="43"/>
        <v>0</v>
      </c>
      <c r="N210" s="167" t="e">
        <f t="shared" si="44"/>
        <v>#DIV/0!</v>
      </c>
      <c r="O210" s="166">
        <f t="shared" si="45"/>
        <v>0</v>
      </c>
      <c r="P210" s="211"/>
    </row>
    <row r="211" spans="1:16" ht="31.5" customHeight="1" thickBot="1" x14ac:dyDescent="0.3">
      <c r="A211" s="194"/>
      <c r="B211" s="343"/>
      <c r="C211" s="200"/>
      <c r="D211" s="203"/>
      <c r="E211" s="206"/>
      <c r="F211" s="209"/>
      <c r="G211" s="30" t="s">
        <v>6</v>
      </c>
      <c r="H211" s="165">
        <v>0</v>
      </c>
      <c r="I211" s="165">
        <v>0</v>
      </c>
      <c r="J211" s="165">
        <v>0</v>
      </c>
      <c r="K211" s="166">
        <v>0</v>
      </c>
      <c r="L211" s="167" t="e">
        <f t="shared" si="42"/>
        <v>#DIV/0!</v>
      </c>
      <c r="M211" s="166">
        <f t="shared" si="43"/>
        <v>0</v>
      </c>
      <c r="N211" s="167" t="e">
        <f t="shared" si="44"/>
        <v>#DIV/0!</v>
      </c>
      <c r="O211" s="166">
        <f t="shared" si="45"/>
        <v>0</v>
      </c>
      <c r="P211" s="212"/>
    </row>
    <row r="212" spans="1:16" ht="33" customHeight="1" x14ac:dyDescent="0.25">
      <c r="A212" s="291"/>
      <c r="B212" s="341" t="s">
        <v>304</v>
      </c>
      <c r="C212" s="198" t="s">
        <v>54</v>
      </c>
      <c r="D212" s="201">
        <v>43952</v>
      </c>
      <c r="E212" s="204">
        <v>44044</v>
      </c>
      <c r="F212" s="269" t="s">
        <v>347</v>
      </c>
      <c r="G212" s="31" t="s">
        <v>7</v>
      </c>
      <c r="H212" s="177">
        <f>H213+H214+H215</f>
        <v>1900</v>
      </c>
      <c r="I212" s="165">
        <f>I213+I214+I215</f>
        <v>1869.2</v>
      </c>
      <c r="J212" s="165">
        <f>J213+J214+J215</f>
        <v>1869.2</v>
      </c>
      <c r="K212" s="165">
        <f>K213+K214+K215</f>
        <v>1869.2</v>
      </c>
      <c r="L212" s="167">
        <f t="shared" si="42"/>
        <v>98.378947368421052</v>
      </c>
      <c r="M212" s="166">
        <f t="shared" si="43"/>
        <v>-30.799999999999955</v>
      </c>
      <c r="N212" s="167">
        <f t="shared" si="44"/>
        <v>98.378947368421052</v>
      </c>
      <c r="O212" s="166">
        <f>K212-H212</f>
        <v>-30.799999999999955</v>
      </c>
      <c r="P212" s="347" t="s">
        <v>348</v>
      </c>
    </row>
    <row r="213" spans="1:16" ht="33.75" customHeight="1" x14ac:dyDescent="0.25">
      <c r="A213" s="292"/>
      <c r="B213" s="342"/>
      <c r="C213" s="199"/>
      <c r="D213" s="202"/>
      <c r="E213" s="205"/>
      <c r="F213" s="270"/>
      <c r="G213" s="30" t="s">
        <v>5</v>
      </c>
      <c r="H213" s="177">
        <v>1900</v>
      </c>
      <c r="I213" s="165">
        <f>1869.2</f>
        <v>1869.2</v>
      </c>
      <c r="J213" s="165">
        <f>1869.2</f>
        <v>1869.2</v>
      </c>
      <c r="K213" s="165">
        <f>1869.2</f>
        <v>1869.2</v>
      </c>
      <c r="L213" s="167">
        <f t="shared" si="42"/>
        <v>98.378947368421052</v>
      </c>
      <c r="M213" s="166">
        <f t="shared" si="43"/>
        <v>-30.799999999999955</v>
      </c>
      <c r="N213" s="167">
        <f t="shared" si="44"/>
        <v>98.378947368421052</v>
      </c>
      <c r="O213" s="166">
        <f t="shared" si="45"/>
        <v>-30.799999999999955</v>
      </c>
      <c r="P213" s="348"/>
    </row>
    <row r="214" spans="1:16" ht="29.25" customHeight="1" x14ac:dyDescent="0.25">
      <c r="A214" s="292"/>
      <c r="B214" s="342"/>
      <c r="C214" s="199"/>
      <c r="D214" s="202"/>
      <c r="E214" s="205"/>
      <c r="F214" s="270"/>
      <c r="G214" s="30" t="s">
        <v>4</v>
      </c>
      <c r="H214" s="177">
        <v>0</v>
      </c>
      <c r="I214" s="165">
        <v>0</v>
      </c>
      <c r="J214" s="165">
        <v>0</v>
      </c>
      <c r="K214" s="166">
        <v>0</v>
      </c>
      <c r="L214" s="167" t="e">
        <f t="shared" si="42"/>
        <v>#DIV/0!</v>
      </c>
      <c r="M214" s="166">
        <f t="shared" si="43"/>
        <v>0</v>
      </c>
      <c r="N214" s="167" t="e">
        <f t="shared" si="44"/>
        <v>#DIV/0!</v>
      </c>
      <c r="O214" s="166">
        <f t="shared" si="45"/>
        <v>0</v>
      </c>
      <c r="P214" s="348"/>
    </row>
    <row r="215" spans="1:16" ht="36.75" customHeight="1" thickBot="1" x14ac:dyDescent="0.3">
      <c r="A215" s="293"/>
      <c r="B215" s="343"/>
      <c r="C215" s="200"/>
      <c r="D215" s="203"/>
      <c r="E215" s="206"/>
      <c r="F215" s="271"/>
      <c r="G215" s="30" t="s">
        <v>6</v>
      </c>
      <c r="H215" s="177">
        <v>0</v>
      </c>
      <c r="I215" s="165">
        <v>0</v>
      </c>
      <c r="J215" s="165">
        <v>0</v>
      </c>
      <c r="K215" s="166">
        <v>0</v>
      </c>
      <c r="L215" s="167" t="e">
        <f t="shared" si="42"/>
        <v>#DIV/0!</v>
      </c>
      <c r="M215" s="166">
        <f t="shared" si="43"/>
        <v>0</v>
      </c>
      <c r="N215" s="167" t="e">
        <f t="shared" si="44"/>
        <v>#DIV/0!</v>
      </c>
      <c r="O215" s="166">
        <f t="shared" si="45"/>
        <v>0</v>
      </c>
      <c r="P215" s="349"/>
    </row>
    <row r="216" spans="1:16" ht="22.5" customHeight="1" x14ac:dyDescent="0.25">
      <c r="A216" s="291"/>
      <c r="B216" s="341" t="s">
        <v>305</v>
      </c>
      <c r="C216" s="198" t="s">
        <v>54</v>
      </c>
      <c r="D216" s="201">
        <v>43983</v>
      </c>
      <c r="E216" s="204">
        <v>44013</v>
      </c>
      <c r="F216" s="269" t="s">
        <v>345</v>
      </c>
      <c r="G216" s="31" t="s">
        <v>7</v>
      </c>
      <c r="H216" s="177">
        <f>H217+H218+H219</f>
        <v>283.39999999999998</v>
      </c>
      <c r="I216" s="165">
        <f>I217+I218+I219</f>
        <v>283.39999999999998</v>
      </c>
      <c r="J216" s="165">
        <f>J217+J218+J219</f>
        <v>283.39999999999998</v>
      </c>
      <c r="K216" s="165">
        <f>K217+K218+K219</f>
        <v>283.39999999999998</v>
      </c>
      <c r="L216" s="167">
        <f t="shared" si="42"/>
        <v>100</v>
      </c>
      <c r="M216" s="166">
        <f t="shared" si="43"/>
        <v>0</v>
      </c>
      <c r="N216" s="167">
        <f t="shared" si="44"/>
        <v>100</v>
      </c>
      <c r="O216" s="166">
        <f t="shared" si="45"/>
        <v>0</v>
      </c>
      <c r="P216" s="253" t="s">
        <v>346</v>
      </c>
    </row>
    <row r="217" spans="1:16" ht="22.5" customHeight="1" x14ac:dyDescent="0.25">
      <c r="A217" s="292"/>
      <c r="B217" s="342"/>
      <c r="C217" s="199"/>
      <c r="D217" s="202"/>
      <c r="E217" s="205"/>
      <c r="F217" s="270"/>
      <c r="G217" s="30" t="s">
        <v>5</v>
      </c>
      <c r="H217" s="177">
        <v>283.39999999999998</v>
      </c>
      <c r="I217" s="177">
        <v>283.39999999999998</v>
      </c>
      <c r="J217" s="177">
        <v>283.39999999999998</v>
      </c>
      <c r="K217" s="177">
        <v>283.39999999999998</v>
      </c>
      <c r="L217" s="167">
        <f t="shared" si="42"/>
        <v>100</v>
      </c>
      <c r="M217" s="166">
        <f t="shared" si="43"/>
        <v>0</v>
      </c>
      <c r="N217" s="167">
        <f t="shared" si="44"/>
        <v>100</v>
      </c>
      <c r="O217" s="166">
        <f t="shared" si="45"/>
        <v>0</v>
      </c>
      <c r="P217" s="254"/>
    </row>
    <row r="218" spans="1:16" ht="22.5" customHeight="1" x14ac:dyDescent="0.25">
      <c r="A218" s="292"/>
      <c r="B218" s="342"/>
      <c r="C218" s="199"/>
      <c r="D218" s="202"/>
      <c r="E218" s="205"/>
      <c r="F218" s="270"/>
      <c r="G218" s="30" t="s">
        <v>4</v>
      </c>
      <c r="H218" s="177">
        <v>0</v>
      </c>
      <c r="I218" s="165">
        <v>0</v>
      </c>
      <c r="J218" s="165">
        <v>0</v>
      </c>
      <c r="K218" s="166">
        <v>0</v>
      </c>
      <c r="L218" s="167" t="e">
        <f t="shared" si="42"/>
        <v>#DIV/0!</v>
      </c>
      <c r="M218" s="166">
        <f t="shared" si="43"/>
        <v>0</v>
      </c>
      <c r="N218" s="167" t="e">
        <f t="shared" si="44"/>
        <v>#DIV/0!</v>
      </c>
      <c r="O218" s="166">
        <f t="shared" si="45"/>
        <v>0</v>
      </c>
      <c r="P218" s="254"/>
    </row>
    <row r="219" spans="1:16" ht="22.5" customHeight="1" thickBot="1" x14ac:dyDescent="0.3">
      <c r="A219" s="293"/>
      <c r="B219" s="343"/>
      <c r="C219" s="200"/>
      <c r="D219" s="203"/>
      <c r="E219" s="206"/>
      <c r="F219" s="271"/>
      <c r="G219" s="30" t="s">
        <v>6</v>
      </c>
      <c r="H219" s="177">
        <v>0</v>
      </c>
      <c r="I219" s="165">
        <v>0</v>
      </c>
      <c r="J219" s="165">
        <v>0</v>
      </c>
      <c r="K219" s="166">
        <v>0</v>
      </c>
      <c r="L219" s="167" t="e">
        <f t="shared" si="42"/>
        <v>#DIV/0!</v>
      </c>
      <c r="M219" s="166">
        <f t="shared" si="43"/>
        <v>0</v>
      </c>
      <c r="N219" s="167" t="e">
        <f t="shared" si="44"/>
        <v>#DIV/0!</v>
      </c>
      <c r="O219" s="166">
        <f t="shared" si="45"/>
        <v>0</v>
      </c>
      <c r="P219" s="255"/>
    </row>
    <row r="220" spans="1:16" ht="34.5" customHeight="1" x14ac:dyDescent="0.25">
      <c r="A220" s="291"/>
      <c r="B220" s="341" t="s">
        <v>306</v>
      </c>
      <c r="C220" s="198" t="s">
        <v>54</v>
      </c>
      <c r="D220" s="201">
        <v>44013</v>
      </c>
      <c r="E220" s="204">
        <v>44044</v>
      </c>
      <c r="F220" s="269" t="s">
        <v>343</v>
      </c>
      <c r="G220" s="31" t="s">
        <v>7</v>
      </c>
      <c r="H220" s="177">
        <f>H221+H222+H223</f>
        <v>157.19999999999999</v>
      </c>
      <c r="I220" s="165">
        <f>I221+I222+I223</f>
        <v>157.19999999999999</v>
      </c>
      <c r="J220" s="165">
        <f>J221+J222+J223</f>
        <v>157.19999999999999</v>
      </c>
      <c r="K220" s="165">
        <f>K221+K222+K223</f>
        <v>157.19999999999999</v>
      </c>
      <c r="L220" s="167">
        <f t="shared" si="42"/>
        <v>100</v>
      </c>
      <c r="M220" s="166">
        <f t="shared" si="43"/>
        <v>0</v>
      </c>
      <c r="N220" s="167">
        <f t="shared" si="44"/>
        <v>100</v>
      </c>
      <c r="O220" s="166">
        <f t="shared" si="45"/>
        <v>0</v>
      </c>
      <c r="P220" s="253" t="s">
        <v>344</v>
      </c>
    </row>
    <row r="221" spans="1:16" ht="29.25" customHeight="1" x14ac:dyDescent="0.25">
      <c r="A221" s="292"/>
      <c r="B221" s="342"/>
      <c r="C221" s="199"/>
      <c r="D221" s="202"/>
      <c r="E221" s="205"/>
      <c r="F221" s="270"/>
      <c r="G221" s="30" t="s">
        <v>5</v>
      </c>
      <c r="H221" s="177">
        <v>157.19999999999999</v>
      </c>
      <c r="I221" s="165">
        <v>157.19999999999999</v>
      </c>
      <c r="J221" s="165">
        <v>157.19999999999999</v>
      </c>
      <c r="K221" s="165">
        <v>157.19999999999999</v>
      </c>
      <c r="L221" s="167">
        <f t="shared" si="42"/>
        <v>100</v>
      </c>
      <c r="M221" s="166">
        <f t="shared" si="43"/>
        <v>0</v>
      </c>
      <c r="N221" s="167">
        <f t="shared" si="44"/>
        <v>100</v>
      </c>
      <c r="O221" s="166">
        <f t="shared" si="45"/>
        <v>0</v>
      </c>
      <c r="P221" s="254"/>
    </row>
    <row r="222" spans="1:16" ht="30" customHeight="1" x14ac:dyDescent="0.25">
      <c r="A222" s="292"/>
      <c r="B222" s="342"/>
      <c r="C222" s="199"/>
      <c r="D222" s="202"/>
      <c r="E222" s="205"/>
      <c r="F222" s="270"/>
      <c r="G222" s="30" t="s">
        <v>4</v>
      </c>
      <c r="H222" s="177">
        <v>0</v>
      </c>
      <c r="I222" s="165">
        <v>0</v>
      </c>
      <c r="J222" s="165">
        <v>0</v>
      </c>
      <c r="K222" s="166">
        <v>0</v>
      </c>
      <c r="L222" s="167" t="e">
        <f t="shared" si="42"/>
        <v>#DIV/0!</v>
      </c>
      <c r="M222" s="166">
        <f t="shared" si="43"/>
        <v>0</v>
      </c>
      <c r="N222" s="167" t="e">
        <f t="shared" si="44"/>
        <v>#DIV/0!</v>
      </c>
      <c r="O222" s="166">
        <f t="shared" si="45"/>
        <v>0</v>
      </c>
      <c r="P222" s="254"/>
    </row>
    <row r="223" spans="1:16" ht="30.75" customHeight="1" thickBot="1" x14ac:dyDescent="0.3">
      <c r="A223" s="293"/>
      <c r="B223" s="343"/>
      <c r="C223" s="200"/>
      <c r="D223" s="203"/>
      <c r="E223" s="206"/>
      <c r="F223" s="271"/>
      <c r="G223" s="30" t="s">
        <v>6</v>
      </c>
      <c r="H223" s="165">
        <v>0</v>
      </c>
      <c r="I223" s="165">
        <v>0</v>
      </c>
      <c r="J223" s="165">
        <v>0</v>
      </c>
      <c r="K223" s="166">
        <v>0</v>
      </c>
      <c r="L223" s="167" t="e">
        <f t="shared" si="42"/>
        <v>#DIV/0!</v>
      </c>
      <c r="M223" s="166">
        <f t="shared" si="43"/>
        <v>0</v>
      </c>
      <c r="N223" s="167" t="e">
        <f t="shared" si="44"/>
        <v>#DIV/0!</v>
      </c>
      <c r="O223" s="166">
        <f t="shared" si="45"/>
        <v>0</v>
      </c>
      <c r="P223" s="255"/>
    </row>
    <row r="224" spans="1:16" ht="22.5" customHeight="1" x14ac:dyDescent="0.25">
      <c r="A224" s="192"/>
      <c r="B224" s="341" t="s">
        <v>307</v>
      </c>
      <c r="C224" s="198" t="s">
        <v>54</v>
      </c>
      <c r="D224" s="201">
        <v>44075</v>
      </c>
      <c r="E224" s="204">
        <v>44166</v>
      </c>
      <c r="F224" s="207" t="s">
        <v>342</v>
      </c>
      <c r="G224" s="31" t="s">
        <v>7</v>
      </c>
      <c r="H224" s="177">
        <f>H225+H226+H227</f>
        <v>14048.1</v>
      </c>
      <c r="I224" s="177">
        <f>I225+I226+I227</f>
        <v>0</v>
      </c>
      <c r="J224" s="177">
        <f>J225+J226+J227</f>
        <v>0</v>
      </c>
      <c r="K224" s="177">
        <f>K225+K226+K227</f>
        <v>0</v>
      </c>
      <c r="L224" s="167">
        <f t="shared" si="42"/>
        <v>0</v>
      </c>
      <c r="M224" s="166">
        <f t="shared" si="43"/>
        <v>-14048.1</v>
      </c>
      <c r="N224" s="167">
        <f t="shared" si="44"/>
        <v>0</v>
      </c>
      <c r="O224" s="166">
        <f t="shared" si="45"/>
        <v>-14048.1</v>
      </c>
      <c r="P224" s="210"/>
    </row>
    <row r="225" spans="1:16" ht="22.5" customHeight="1" x14ac:dyDescent="0.25">
      <c r="A225" s="193"/>
      <c r="B225" s="342"/>
      <c r="C225" s="199"/>
      <c r="D225" s="202"/>
      <c r="E225" s="205"/>
      <c r="F225" s="208"/>
      <c r="G225" s="30" t="s">
        <v>5</v>
      </c>
      <c r="H225" s="180">
        <v>702.4</v>
      </c>
      <c r="I225" s="165">
        <v>0</v>
      </c>
      <c r="J225" s="165">
        <v>0</v>
      </c>
      <c r="K225" s="166">
        <v>0</v>
      </c>
      <c r="L225" s="167">
        <f t="shared" si="42"/>
        <v>0</v>
      </c>
      <c r="M225" s="166">
        <f t="shared" si="43"/>
        <v>-702.4</v>
      </c>
      <c r="N225" s="167">
        <f t="shared" si="44"/>
        <v>0</v>
      </c>
      <c r="O225" s="166">
        <f t="shared" si="45"/>
        <v>-702.4</v>
      </c>
      <c r="P225" s="211"/>
    </row>
    <row r="226" spans="1:16" ht="22.5" customHeight="1" x14ac:dyDescent="0.25">
      <c r="A226" s="193"/>
      <c r="B226" s="342"/>
      <c r="C226" s="199"/>
      <c r="D226" s="202"/>
      <c r="E226" s="205"/>
      <c r="F226" s="208"/>
      <c r="G226" s="30" t="s">
        <v>4</v>
      </c>
      <c r="H226" s="165">
        <v>13345.7</v>
      </c>
      <c r="I226" s="165">
        <v>0</v>
      </c>
      <c r="J226" s="165">
        <v>0</v>
      </c>
      <c r="K226" s="166">
        <v>0</v>
      </c>
      <c r="L226" s="167">
        <f t="shared" si="42"/>
        <v>0</v>
      </c>
      <c r="M226" s="166">
        <f t="shared" si="43"/>
        <v>-13345.7</v>
      </c>
      <c r="N226" s="167">
        <f t="shared" si="44"/>
        <v>0</v>
      </c>
      <c r="O226" s="166">
        <f t="shared" si="45"/>
        <v>-13345.7</v>
      </c>
      <c r="P226" s="211"/>
    </row>
    <row r="227" spans="1:16" ht="22.5" customHeight="1" thickBot="1" x14ac:dyDescent="0.3">
      <c r="A227" s="194"/>
      <c r="B227" s="343"/>
      <c r="C227" s="200"/>
      <c r="D227" s="203"/>
      <c r="E227" s="206"/>
      <c r="F227" s="209"/>
      <c r="G227" s="30" t="s">
        <v>6</v>
      </c>
      <c r="H227" s="165">
        <v>0</v>
      </c>
      <c r="I227" s="165">
        <v>0</v>
      </c>
      <c r="J227" s="165">
        <v>0</v>
      </c>
      <c r="K227" s="166">
        <v>0</v>
      </c>
      <c r="L227" s="167" t="e">
        <f t="shared" si="42"/>
        <v>#DIV/0!</v>
      </c>
      <c r="M227" s="166">
        <f t="shared" si="43"/>
        <v>0</v>
      </c>
      <c r="N227" s="167" t="e">
        <f t="shared" si="44"/>
        <v>#DIV/0!</v>
      </c>
      <c r="O227" s="166">
        <f t="shared" si="45"/>
        <v>0</v>
      </c>
      <c r="P227" s="212"/>
    </row>
    <row r="228" spans="1:16" ht="22.5" customHeight="1" x14ac:dyDescent="0.25">
      <c r="A228" s="192"/>
      <c r="B228" s="195" t="s">
        <v>308</v>
      </c>
      <c r="C228" s="198" t="s">
        <v>54</v>
      </c>
      <c r="D228" s="201">
        <v>44075</v>
      </c>
      <c r="E228" s="204">
        <v>44166</v>
      </c>
      <c r="F228" s="207" t="s">
        <v>342</v>
      </c>
      <c r="G228" s="31" t="s">
        <v>7</v>
      </c>
      <c r="H228" s="177">
        <f>H229+H230+H231</f>
        <v>3751.7</v>
      </c>
      <c r="I228" s="177">
        <f>I229+I230+I231</f>
        <v>0</v>
      </c>
      <c r="J228" s="177">
        <f>J229+J230+J231</f>
        <v>0</v>
      </c>
      <c r="K228" s="177">
        <f>K229+K230+K231</f>
        <v>0</v>
      </c>
      <c r="L228" s="167">
        <f t="shared" ref="L228:L239" si="92">J228/H228*100</f>
        <v>0</v>
      </c>
      <c r="M228" s="166">
        <f t="shared" ref="M228:M239" si="93">J228-H228</f>
        <v>-3751.7</v>
      </c>
      <c r="N228" s="167">
        <f t="shared" ref="N228:N239" si="94">K228/H228*100</f>
        <v>0</v>
      </c>
      <c r="O228" s="166">
        <f t="shared" ref="O228:O239" si="95">K228-H228</f>
        <v>-3751.7</v>
      </c>
      <c r="P228" s="210"/>
    </row>
    <row r="229" spans="1:16" ht="22.5" customHeight="1" x14ac:dyDescent="0.25">
      <c r="A229" s="193"/>
      <c r="B229" s="196"/>
      <c r="C229" s="199"/>
      <c r="D229" s="202"/>
      <c r="E229" s="205"/>
      <c r="F229" s="208"/>
      <c r="G229" s="30" t="s">
        <v>5</v>
      </c>
      <c r="H229" s="180">
        <v>187.6</v>
      </c>
      <c r="I229" s="165">
        <v>0</v>
      </c>
      <c r="J229" s="165">
        <v>0</v>
      </c>
      <c r="K229" s="166">
        <v>0</v>
      </c>
      <c r="L229" s="167">
        <f t="shared" si="92"/>
        <v>0</v>
      </c>
      <c r="M229" s="166">
        <f t="shared" si="93"/>
        <v>-187.6</v>
      </c>
      <c r="N229" s="167">
        <f t="shared" si="94"/>
        <v>0</v>
      </c>
      <c r="O229" s="166">
        <f t="shared" si="95"/>
        <v>-187.6</v>
      </c>
      <c r="P229" s="211"/>
    </row>
    <row r="230" spans="1:16" ht="22.5" customHeight="1" x14ac:dyDescent="0.25">
      <c r="A230" s="193"/>
      <c r="B230" s="196"/>
      <c r="C230" s="199"/>
      <c r="D230" s="202"/>
      <c r="E230" s="205"/>
      <c r="F230" s="208"/>
      <c r="G230" s="30" t="s">
        <v>4</v>
      </c>
      <c r="H230" s="165">
        <v>3564.1</v>
      </c>
      <c r="I230" s="165">
        <v>0</v>
      </c>
      <c r="J230" s="165">
        <v>0</v>
      </c>
      <c r="K230" s="166">
        <v>0</v>
      </c>
      <c r="L230" s="167">
        <f t="shared" si="92"/>
        <v>0</v>
      </c>
      <c r="M230" s="166">
        <f t="shared" si="93"/>
        <v>-3564.1</v>
      </c>
      <c r="N230" s="167">
        <f t="shared" si="94"/>
        <v>0</v>
      </c>
      <c r="O230" s="166">
        <f t="shared" si="95"/>
        <v>-3564.1</v>
      </c>
      <c r="P230" s="211"/>
    </row>
    <row r="231" spans="1:16" ht="22.5" customHeight="1" thickBot="1" x14ac:dyDescent="0.3">
      <c r="A231" s="194"/>
      <c r="B231" s="197"/>
      <c r="C231" s="200"/>
      <c r="D231" s="203"/>
      <c r="E231" s="206"/>
      <c r="F231" s="209"/>
      <c r="G231" s="30" t="s">
        <v>6</v>
      </c>
      <c r="H231" s="165">
        <v>0</v>
      </c>
      <c r="I231" s="165">
        <v>0</v>
      </c>
      <c r="J231" s="165">
        <v>0</v>
      </c>
      <c r="K231" s="166">
        <v>0</v>
      </c>
      <c r="L231" s="167" t="e">
        <f t="shared" si="92"/>
        <v>#DIV/0!</v>
      </c>
      <c r="M231" s="166">
        <f t="shared" si="93"/>
        <v>0</v>
      </c>
      <c r="N231" s="167" t="e">
        <f t="shared" si="94"/>
        <v>#DIV/0!</v>
      </c>
      <c r="O231" s="166">
        <f t="shared" si="95"/>
        <v>0</v>
      </c>
      <c r="P231" s="212"/>
    </row>
    <row r="232" spans="1:16" ht="22.5" customHeight="1" x14ac:dyDescent="0.25">
      <c r="A232" s="192"/>
      <c r="B232" s="195" t="s">
        <v>309</v>
      </c>
      <c r="C232" s="198" t="s">
        <v>54</v>
      </c>
      <c r="D232" s="201">
        <v>44075</v>
      </c>
      <c r="E232" s="204">
        <v>44166</v>
      </c>
      <c r="F232" s="207" t="s">
        <v>342</v>
      </c>
      <c r="G232" s="31" t="s">
        <v>7</v>
      </c>
      <c r="H232" s="177">
        <f>H233+H234+H235</f>
        <v>2737.1</v>
      </c>
      <c r="I232" s="177">
        <f>I233+I234+I235</f>
        <v>0</v>
      </c>
      <c r="J232" s="177">
        <f>J233+J234+J235</f>
        <v>0</v>
      </c>
      <c r="K232" s="177">
        <f>K233+K234+K235</f>
        <v>0</v>
      </c>
      <c r="L232" s="167">
        <f t="shared" si="92"/>
        <v>0</v>
      </c>
      <c r="M232" s="166">
        <f t="shared" si="93"/>
        <v>-2737.1</v>
      </c>
      <c r="N232" s="167">
        <f t="shared" si="94"/>
        <v>0</v>
      </c>
      <c r="O232" s="166">
        <f t="shared" si="95"/>
        <v>-2737.1</v>
      </c>
      <c r="P232" s="210"/>
    </row>
    <row r="233" spans="1:16" ht="22.5" customHeight="1" x14ac:dyDescent="0.25">
      <c r="A233" s="193"/>
      <c r="B233" s="196"/>
      <c r="C233" s="199"/>
      <c r="D233" s="202"/>
      <c r="E233" s="205"/>
      <c r="F233" s="208"/>
      <c r="G233" s="30" t="s">
        <v>5</v>
      </c>
      <c r="H233" s="180">
        <v>136.9</v>
      </c>
      <c r="I233" s="165">
        <v>0</v>
      </c>
      <c r="J233" s="165">
        <v>0</v>
      </c>
      <c r="K233" s="166">
        <v>0</v>
      </c>
      <c r="L233" s="167">
        <f t="shared" si="92"/>
        <v>0</v>
      </c>
      <c r="M233" s="166">
        <f t="shared" si="93"/>
        <v>-136.9</v>
      </c>
      <c r="N233" s="167">
        <f t="shared" si="94"/>
        <v>0</v>
      </c>
      <c r="O233" s="166">
        <f t="shared" si="95"/>
        <v>-136.9</v>
      </c>
      <c r="P233" s="211"/>
    </row>
    <row r="234" spans="1:16" ht="22.5" customHeight="1" x14ac:dyDescent="0.25">
      <c r="A234" s="193"/>
      <c r="B234" s="196"/>
      <c r="C234" s="199"/>
      <c r="D234" s="202"/>
      <c r="E234" s="205"/>
      <c r="F234" s="208"/>
      <c r="G234" s="30" t="s">
        <v>4</v>
      </c>
      <c r="H234" s="165">
        <v>2600.1999999999998</v>
      </c>
      <c r="I234" s="165">
        <v>0</v>
      </c>
      <c r="J234" s="165">
        <v>0</v>
      </c>
      <c r="K234" s="166">
        <v>0</v>
      </c>
      <c r="L234" s="167">
        <f t="shared" si="92"/>
        <v>0</v>
      </c>
      <c r="M234" s="166">
        <f t="shared" si="93"/>
        <v>-2600.1999999999998</v>
      </c>
      <c r="N234" s="167">
        <f t="shared" si="94"/>
        <v>0</v>
      </c>
      <c r="O234" s="166">
        <f t="shared" si="95"/>
        <v>-2600.1999999999998</v>
      </c>
      <c r="P234" s="211"/>
    </row>
    <row r="235" spans="1:16" ht="22.5" customHeight="1" thickBot="1" x14ac:dyDescent="0.3">
      <c r="A235" s="194"/>
      <c r="B235" s="197"/>
      <c r="C235" s="200"/>
      <c r="D235" s="203"/>
      <c r="E235" s="206"/>
      <c r="F235" s="209"/>
      <c r="G235" s="30" t="s">
        <v>6</v>
      </c>
      <c r="H235" s="165">
        <v>0</v>
      </c>
      <c r="I235" s="165">
        <v>0</v>
      </c>
      <c r="J235" s="165">
        <v>0</v>
      </c>
      <c r="K235" s="166">
        <v>0</v>
      </c>
      <c r="L235" s="167" t="e">
        <f t="shared" si="92"/>
        <v>#DIV/0!</v>
      </c>
      <c r="M235" s="166">
        <f t="shared" si="93"/>
        <v>0</v>
      </c>
      <c r="N235" s="167" t="e">
        <f t="shared" si="94"/>
        <v>#DIV/0!</v>
      </c>
      <c r="O235" s="166">
        <f t="shared" si="95"/>
        <v>0</v>
      </c>
      <c r="P235" s="212"/>
    </row>
    <row r="236" spans="1:16" ht="22.5" customHeight="1" x14ac:dyDescent="0.25">
      <c r="A236" s="192"/>
      <c r="B236" s="195" t="s">
        <v>310</v>
      </c>
      <c r="C236" s="198" t="s">
        <v>54</v>
      </c>
      <c r="D236" s="201">
        <v>44075</v>
      </c>
      <c r="E236" s="204">
        <v>44166</v>
      </c>
      <c r="F236" s="207" t="s">
        <v>342</v>
      </c>
      <c r="G236" s="31" t="s">
        <v>7</v>
      </c>
      <c r="H236" s="177">
        <f>H237+H238+H239</f>
        <v>1596.5</v>
      </c>
      <c r="I236" s="177">
        <f>I237+I238+I239</f>
        <v>0</v>
      </c>
      <c r="J236" s="177">
        <f>J237+J238+J239</f>
        <v>0</v>
      </c>
      <c r="K236" s="177">
        <f>K237+K238+K239</f>
        <v>0</v>
      </c>
      <c r="L236" s="167">
        <f t="shared" si="92"/>
        <v>0</v>
      </c>
      <c r="M236" s="166">
        <f t="shared" si="93"/>
        <v>-1596.5</v>
      </c>
      <c r="N236" s="167">
        <f t="shared" si="94"/>
        <v>0</v>
      </c>
      <c r="O236" s="166">
        <f t="shared" si="95"/>
        <v>-1596.5</v>
      </c>
      <c r="P236" s="210"/>
    </row>
    <row r="237" spans="1:16" ht="22.5" customHeight="1" x14ac:dyDescent="0.25">
      <c r="A237" s="193"/>
      <c r="B237" s="196"/>
      <c r="C237" s="199"/>
      <c r="D237" s="202"/>
      <c r="E237" s="205"/>
      <c r="F237" s="208"/>
      <c r="G237" s="30" t="s">
        <v>5</v>
      </c>
      <c r="H237" s="180">
        <v>79.8</v>
      </c>
      <c r="I237" s="165">
        <v>0</v>
      </c>
      <c r="J237" s="165">
        <v>0</v>
      </c>
      <c r="K237" s="166">
        <v>0</v>
      </c>
      <c r="L237" s="167">
        <f t="shared" si="92"/>
        <v>0</v>
      </c>
      <c r="M237" s="166">
        <f t="shared" si="93"/>
        <v>-79.8</v>
      </c>
      <c r="N237" s="167">
        <f t="shared" si="94"/>
        <v>0</v>
      </c>
      <c r="O237" s="166">
        <f t="shared" si="95"/>
        <v>-79.8</v>
      </c>
      <c r="P237" s="211"/>
    </row>
    <row r="238" spans="1:16" ht="22.5" customHeight="1" x14ac:dyDescent="0.25">
      <c r="A238" s="193"/>
      <c r="B238" s="196"/>
      <c r="C238" s="199"/>
      <c r="D238" s="202"/>
      <c r="E238" s="205"/>
      <c r="F238" s="208"/>
      <c r="G238" s="30" t="s">
        <v>4</v>
      </c>
      <c r="H238" s="165">
        <v>1516.7</v>
      </c>
      <c r="I238" s="165">
        <v>0</v>
      </c>
      <c r="J238" s="165">
        <v>0</v>
      </c>
      <c r="K238" s="166">
        <v>0</v>
      </c>
      <c r="L238" s="167">
        <f t="shared" si="92"/>
        <v>0</v>
      </c>
      <c r="M238" s="166">
        <f t="shared" si="93"/>
        <v>-1516.7</v>
      </c>
      <c r="N238" s="167">
        <f t="shared" si="94"/>
        <v>0</v>
      </c>
      <c r="O238" s="166">
        <f t="shared" si="95"/>
        <v>-1516.7</v>
      </c>
      <c r="P238" s="211"/>
    </row>
    <row r="239" spans="1:16" ht="22.5" customHeight="1" thickBot="1" x14ac:dyDescent="0.3">
      <c r="A239" s="194"/>
      <c r="B239" s="197"/>
      <c r="C239" s="200"/>
      <c r="D239" s="203"/>
      <c r="E239" s="206"/>
      <c r="F239" s="209"/>
      <c r="G239" s="30" t="s">
        <v>6</v>
      </c>
      <c r="H239" s="165">
        <v>0</v>
      </c>
      <c r="I239" s="165">
        <v>0</v>
      </c>
      <c r="J239" s="165">
        <v>0</v>
      </c>
      <c r="K239" s="166">
        <v>0</v>
      </c>
      <c r="L239" s="167" t="e">
        <f t="shared" si="92"/>
        <v>#DIV/0!</v>
      </c>
      <c r="M239" s="166">
        <f t="shared" si="93"/>
        <v>0</v>
      </c>
      <c r="N239" s="167" t="e">
        <f t="shared" si="94"/>
        <v>#DIV/0!</v>
      </c>
      <c r="O239" s="166">
        <f t="shared" si="95"/>
        <v>0</v>
      </c>
      <c r="P239" s="212"/>
    </row>
    <row r="240" spans="1:16" ht="22.5" customHeight="1" x14ac:dyDescent="0.25">
      <c r="A240" s="192"/>
      <c r="B240" s="195" t="s">
        <v>311</v>
      </c>
      <c r="C240" s="198" t="s">
        <v>54</v>
      </c>
      <c r="D240" s="201">
        <v>44075</v>
      </c>
      <c r="E240" s="204">
        <v>44166</v>
      </c>
      <c r="F240" s="207" t="s">
        <v>342</v>
      </c>
      <c r="G240" s="31" t="s">
        <v>7</v>
      </c>
      <c r="H240" s="177">
        <f>H241+H242+H243</f>
        <v>5913.5</v>
      </c>
      <c r="I240" s="177">
        <f>I241+I242+I243</f>
        <v>0</v>
      </c>
      <c r="J240" s="177">
        <f>J241+J242+J243</f>
        <v>0</v>
      </c>
      <c r="K240" s="177">
        <f>K241+K242+K243</f>
        <v>0</v>
      </c>
      <c r="L240" s="167">
        <f t="shared" si="42"/>
        <v>0</v>
      </c>
      <c r="M240" s="166">
        <f t="shared" si="43"/>
        <v>-5913.5</v>
      </c>
      <c r="N240" s="167">
        <f t="shared" si="44"/>
        <v>0</v>
      </c>
      <c r="O240" s="166">
        <f>K240-H240</f>
        <v>-5913.5</v>
      </c>
      <c r="P240" s="253"/>
    </row>
    <row r="241" spans="1:16" ht="22.5" customHeight="1" x14ac:dyDescent="0.25">
      <c r="A241" s="193"/>
      <c r="B241" s="196"/>
      <c r="C241" s="199"/>
      <c r="D241" s="202"/>
      <c r="E241" s="205"/>
      <c r="F241" s="208"/>
      <c r="G241" s="30" t="s">
        <v>5</v>
      </c>
      <c r="H241" s="180">
        <v>295.7</v>
      </c>
      <c r="I241" s="177">
        <v>0</v>
      </c>
      <c r="J241" s="177">
        <v>0</v>
      </c>
      <c r="K241" s="179">
        <v>0</v>
      </c>
      <c r="L241" s="167">
        <f t="shared" si="42"/>
        <v>0</v>
      </c>
      <c r="M241" s="166">
        <f t="shared" si="43"/>
        <v>-295.7</v>
      </c>
      <c r="N241" s="167">
        <f t="shared" si="44"/>
        <v>0</v>
      </c>
      <c r="O241" s="166">
        <f t="shared" si="45"/>
        <v>-295.7</v>
      </c>
      <c r="P241" s="254"/>
    </row>
    <row r="242" spans="1:16" ht="22.5" customHeight="1" thickBot="1" x14ac:dyDescent="0.3">
      <c r="A242" s="193"/>
      <c r="B242" s="196"/>
      <c r="C242" s="199"/>
      <c r="D242" s="202"/>
      <c r="E242" s="205"/>
      <c r="F242" s="208"/>
      <c r="G242" s="30" t="s">
        <v>4</v>
      </c>
      <c r="H242" s="165">
        <v>5617.8</v>
      </c>
      <c r="I242" s="165">
        <v>0</v>
      </c>
      <c r="J242" s="165">
        <v>0</v>
      </c>
      <c r="K242" s="166">
        <v>0</v>
      </c>
      <c r="L242" s="167">
        <f t="shared" si="42"/>
        <v>0</v>
      </c>
      <c r="M242" s="166">
        <f t="shared" si="43"/>
        <v>-5617.8</v>
      </c>
      <c r="N242" s="167">
        <f t="shared" si="44"/>
        <v>0</v>
      </c>
      <c r="O242" s="166">
        <f t="shared" si="45"/>
        <v>-5617.8</v>
      </c>
      <c r="P242" s="254"/>
    </row>
    <row r="243" spans="1:16" ht="22.5" hidden="1" customHeight="1" thickBot="1" x14ac:dyDescent="0.3">
      <c r="A243" s="194"/>
      <c r="B243" s="197"/>
      <c r="C243" s="200"/>
      <c r="D243" s="203"/>
      <c r="E243" s="206"/>
      <c r="F243" s="209"/>
      <c r="G243" s="30" t="s">
        <v>6</v>
      </c>
      <c r="H243" s="165">
        <v>0</v>
      </c>
      <c r="I243" s="165">
        <v>0</v>
      </c>
      <c r="J243" s="165">
        <v>0</v>
      </c>
      <c r="K243" s="166">
        <v>0</v>
      </c>
      <c r="L243" s="167" t="e">
        <f t="shared" si="42"/>
        <v>#DIV/0!</v>
      </c>
      <c r="M243" s="166">
        <f t="shared" si="43"/>
        <v>0</v>
      </c>
      <c r="N243" s="167" t="e">
        <f t="shared" si="44"/>
        <v>#DIV/0!</v>
      </c>
      <c r="O243" s="166">
        <f t="shared" si="45"/>
        <v>0</v>
      </c>
      <c r="P243" s="255"/>
    </row>
    <row r="244" spans="1:16" ht="22.5" hidden="1" customHeight="1" x14ac:dyDescent="0.25">
      <c r="A244" s="192"/>
      <c r="B244" s="213"/>
      <c r="C244" s="198" t="s">
        <v>54</v>
      </c>
      <c r="D244" s="201">
        <v>43221</v>
      </c>
      <c r="E244" s="201">
        <v>43252</v>
      </c>
      <c r="F244" s="207" t="s">
        <v>222</v>
      </c>
      <c r="G244" s="31" t="s">
        <v>7</v>
      </c>
      <c r="H244" s="165">
        <f>H245+H246+H247</f>
        <v>0</v>
      </c>
      <c r="I244" s="165">
        <f>I245+I246+I247</f>
        <v>0</v>
      </c>
      <c r="J244" s="165">
        <f>J245+J246+J247</f>
        <v>0</v>
      </c>
      <c r="K244" s="165">
        <f>K245+K246+K247</f>
        <v>0</v>
      </c>
      <c r="L244" s="167" t="e">
        <f t="shared" si="42"/>
        <v>#DIV/0!</v>
      </c>
      <c r="M244" s="166">
        <f t="shared" si="43"/>
        <v>0</v>
      </c>
      <c r="N244" s="167" t="e">
        <f t="shared" si="44"/>
        <v>#DIV/0!</v>
      </c>
      <c r="O244" s="166">
        <f t="shared" si="45"/>
        <v>0</v>
      </c>
      <c r="P244" s="174"/>
    </row>
    <row r="245" spans="1:16" ht="22.5" hidden="1" customHeight="1" x14ac:dyDescent="0.25">
      <c r="A245" s="193"/>
      <c r="B245" s="214"/>
      <c r="C245" s="199"/>
      <c r="D245" s="202"/>
      <c r="E245" s="202"/>
      <c r="F245" s="208"/>
      <c r="G245" s="30" t="s">
        <v>5</v>
      </c>
      <c r="H245" s="165"/>
      <c r="I245" s="165">
        <v>0</v>
      </c>
      <c r="J245" s="165">
        <v>0</v>
      </c>
      <c r="K245" s="166">
        <v>0</v>
      </c>
      <c r="L245" s="167" t="e">
        <f t="shared" si="42"/>
        <v>#DIV/0!</v>
      </c>
      <c r="M245" s="166">
        <f t="shared" si="43"/>
        <v>0</v>
      </c>
      <c r="N245" s="167" t="e">
        <f t="shared" si="44"/>
        <v>#DIV/0!</v>
      </c>
      <c r="O245" s="166">
        <f t="shared" si="45"/>
        <v>0</v>
      </c>
      <c r="P245" s="175"/>
    </row>
    <row r="246" spans="1:16" ht="22.5" hidden="1" customHeight="1" x14ac:dyDescent="0.25">
      <c r="A246" s="193"/>
      <c r="B246" s="214"/>
      <c r="C246" s="199"/>
      <c r="D246" s="202"/>
      <c r="E246" s="202"/>
      <c r="F246" s="208"/>
      <c r="G246" s="30" t="s">
        <v>4</v>
      </c>
      <c r="H246" s="165">
        <v>0</v>
      </c>
      <c r="I246" s="165">
        <v>0</v>
      </c>
      <c r="J246" s="165">
        <v>0</v>
      </c>
      <c r="K246" s="166">
        <v>0</v>
      </c>
      <c r="L246" s="167" t="e">
        <f t="shared" si="42"/>
        <v>#DIV/0!</v>
      </c>
      <c r="M246" s="166">
        <f t="shared" si="43"/>
        <v>0</v>
      </c>
      <c r="N246" s="167" t="e">
        <f t="shared" si="44"/>
        <v>#DIV/0!</v>
      </c>
      <c r="O246" s="166">
        <f t="shared" si="45"/>
        <v>0</v>
      </c>
      <c r="P246" s="175"/>
    </row>
    <row r="247" spans="1:16" ht="22.5" hidden="1" customHeight="1" thickBot="1" x14ac:dyDescent="0.3">
      <c r="A247" s="194"/>
      <c r="B247" s="215"/>
      <c r="C247" s="200"/>
      <c r="D247" s="203"/>
      <c r="E247" s="203"/>
      <c r="F247" s="209"/>
      <c r="G247" s="30" t="s">
        <v>6</v>
      </c>
      <c r="H247" s="165">
        <v>0</v>
      </c>
      <c r="I247" s="165">
        <v>0</v>
      </c>
      <c r="J247" s="165">
        <v>0</v>
      </c>
      <c r="K247" s="166">
        <v>0</v>
      </c>
      <c r="L247" s="167" t="e">
        <f t="shared" si="42"/>
        <v>#DIV/0!</v>
      </c>
      <c r="M247" s="166">
        <f t="shared" si="43"/>
        <v>0</v>
      </c>
      <c r="N247" s="167" t="e">
        <f t="shared" si="44"/>
        <v>#DIV/0!</v>
      </c>
      <c r="O247" s="166">
        <f t="shared" si="45"/>
        <v>0</v>
      </c>
      <c r="P247" s="176"/>
    </row>
    <row r="248" spans="1:16" ht="22.5" hidden="1" customHeight="1" x14ac:dyDescent="0.25">
      <c r="A248" s="192"/>
      <c r="B248" s="213"/>
      <c r="C248" s="198" t="s">
        <v>54</v>
      </c>
      <c r="D248" s="201">
        <v>42522</v>
      </c>
      <c r="E248" s="201">
        <v>42522</v>
      </c>
      <c r="F248" s="207" t="s">
        <v>223</v>
      </c>
      <c r="G248" s="31" t="s">
        <v>7</v>
      </c>
      <c r="H248" s="165"/>
      <c r="I248" s="165"/>
      <c r="J248" s="165"/>
      <c r="K248" s="165"/>
      <c r="L248" s="167" t="e">
        <f t="shared" si="42"/>
        <v>#DIV/0!</v>
      </c>
      <c r="M248" s="166">
        <f t="shared" si="43"/>
        <v>0</v>
      </c>
      <c r="N248" s="167" t="e">
        <f t="shared" si="44"/>
        <v>#DIV/0!</v>
      </c>
      <c r="O248" s="166">
        <f t="shared" si="45"/>
        <v>0</v>
      </c>
      <c r="P248" s="224"/>
    </row>
    <row r="249" spans="1:16" ht="22.5" hidden="1" customHeight="1" x14ac:dyDescent="0.25">
      <c r="A249" s="193"/>
      <c r="B249" s="214"/>
      <c r="C249" s="199"/>
      <c r="D249" s="202"/>
      <c r="E249" s="202"/>
      <c r="F249" s="208"/>
      <c r="G249" s="30" t="s">
        <v>5</v>
      </c>
      <c r="H249" s="165"/>
      <c r="I249" s="165"/>
      <c r="J249" s="165"/>
      <c r="K249" s="165"/>
      <c r="L249" s="167" t="e">
        <f t="shared" si="42"/>
        <v>#DIV/0!</v>
      </c>
      <c r="M249" s="166">
        <f t="shared" si="43"/>
        <v>0</v>
      </c>
      <c r="N249" s="167" t="e">
        <f t="shared" si="44"/>
        <v>#DIV/0!</v>
      </c>
      <c r="O249" s="166">
        <f t="shared" si="45"/>
        <v>0</v>
      </c>
      <c r="P249" s="225"/>
    </row>
    <row r="250" spans="1:16" ht="22.5" hidden="1" customHeight="1" x14ac:dyDescent="0.25">
      <c r="A250" s="193"/>
      <c r="B250" s="214"/>
      <c r="C250" s="199"/>
      <c r="D250" s="202"/>
      <c r="E250" s="202"/>
      <c r="F250" s="208"/>
      <c r="G250" s="30" t="s">
        <v>4</v>
      </c>
      <c r="H250" s="165"/>
      <c r="I250" s="165"/>
      <c r="J250" s="165"/>
      <c r="K250" s="165"/>
      <c r="L250" s="167" t="e">
        <f t="shared" si="42"/>
        <v>#DIV/0!</v>
      </c>
      <c r="M250" s="166">
        <f t="shared" si="43"/>
        <v>0</v>
      </c>
      <c r="N250" s="167" t="e">
        <f t="shared" si="44"/>
        <v>#DIV/0!</v>
      </c>
      <c r="O250" s="166">
        <f t="shared" si="45"/>
        <v>0</v>
      </c>
      <c r="P250" s="225"/>
    </row>
    <row r="251" spans="1:16" ht="22.5" hidden="1" customHeight="1" thickBot="1" x14ac:dyDescent="0.3">
      <c r="A251" s="194"/>
      <c r="B251" s="215"/>
      <c r="C251" s="200"/>
      <c r="D251" s="203"/>
      <c r="E251" s="203"/>
      <c r="F251" s="209"/>
      <c r="G251" s="30" t="s">
        <v>6</v>
      </c>
      <c r="H251" s="165"/>
      <c r="I251" s="165"/>
      <c r="J251" s="165"/>
      <c r="K251" s="166"/>
      <c r="L251" s="167" t="e">
        <f t="shared" si="42"/>
        <v>#DIV/0!</v>
      </c>
      <c r="M251" s="166">
        <f t="shared" si="43"/>
        <v>0</v>
      </c>
      <c r="N251" s="167" t="e">
        <f t="shared" si="44"/>
        <v>#DIV/0!</v>
      </c>
      <c r="O251" s="166">
        <f t="shared" si="45"/>
        <v>0</v>
      </c>
      <c r="P251" s="226"/>
    </row>
    <row r="252" spans="1:16" ht="22.5" customHeight="1" x14ac:dyDescent="0.25">
      <c r="A252" s="285" t="s">
        <v>312</v>
      </c>
      <c r="B252" s="213" t="s">
        <v>314</v>
      </c>
      <c r="C252" s="198" t="s">
        <v>54</v>
      </c>
      <c r="D252" s="219" t="s">
        <v>54</v>
      </c>
      <c r="E252" s="220" t="s">
        <v>54</v>
      </c>
      <c r="F252" s="221" t="s">
        <v>54</v>
      </c>
      <c r="G252" s="31" t="s">
        <v>7</v>
      </c>
      <c r="H252" s="165">
        <f>H253+H254+H255</f>
        <v>1512.5</v>
      </c>
      <c r="I252" s="165">
        <f>I253+I254+I255</f>
        <v>1512.5</v>
      </c>
      <c r="J252" s="165">
        <f>J253+J254+J255</f>
        <v>1512.5</v>
      </c>
      <c r="K252" s="165">
        <f>K253+K254+K255</f>
        <v>1512.5</v>
      </c>
      <c r="L252" s="167">
        <f t="shared" ref="L252:L327" si="96">J252/H252*100</f>
        <v>100</v>
      </c>
      <c r="M252" s="166">
        <f t="shared" ref="M252:M327" si="97">J252-H252</f>
        <v>0</v>
      </c>
      <c r="N252" s="167">
        <f t="shared" ref="N252:N327" si="98">K252/H252*100</f>
        <v>100</v>
      </c>
      <c r="O252" s="166">
        <f t="shared" ref="O252:O327" si="99">K252-H252</f>
        <v>0</v>
      </c>
      <c r="P252" s="224"/>
    </row>
    <row r="253" spans="1:16" ht="22.5" customHeight="1" x14ac:dyDescent="0.25">
      <c r="A253" s="193"/>
      <c r="B253" s="214"/>
      <c r="C253" s="199"/>
      <c r="D253" s="202"/>
      <c r="E253" s="205"/>
      <c r="F253" s="222"/>
      <c r="G253" s="30" t="s">
        <v>5</v>
      </c>
      <c r="H253" s="165">
        <f>H257</f>
        <v>75.7</v>
      </c>
      <c r="I253" s="165">
        <f>I257</f>
        <v>75.7</v>
      </c>
      <c r="J253" s="165">
        <f>J257</f>
        <v>75.7</v>
      </c>
      <c r="K253" s="165">
        <f>K257</f>
        <v>75.7</v>
      </c>
      <c r="L253" s="167">
        <f t="shared" si="96"/>
        <v>100</v>
      </c>
      <c r="M253" s="166">
        <f t="shared" si="97"/>
        <v>0</v>
      </c>
      <c r="N253" s="167">
        <f t="shared" si="98"/>
        <v>100</v>
      </c>
      <c r="O253" s="166">
        <f t="shared" si="99"/>
        <v>0</v>
      </c>
      <c r="P253" s="225"/>
    </row>
    <row r="254" spans="1:16" ht="22.5" customHeight="1" x14ac:dyDescent="0.25">
      <c r="A254" s="193"/>
      <c r="B254" s="214"/>
      <c r="C254" s="199"/>
      <c r="D254" s="202"/>
      <c r="E254" s="205"/>
      <c r="F254" s="222"/>
      <c r="G254" s="30" t="s">
        <v>4</v>
      </c>
      <c r="H254" s="165">
        <f t="shared" ref="H254:K254" si="100">H258</f>
        <v>1436.8</v>
      </c>
      <c r="I254" s="165">
        <f t="shared" si="100"/>
        <v>1436.8</v>
      </c>
      <c r="J254" s="165">
        <f t="shared" si="100"/>
        <v>1436.8</v>
      </c>
      <c r="K254" s="165">
        <f t="shared" si="100"/>
        <v>1436.8</v>
      </c>
      <c r="L254" s="167">
        <f t="shared" si="96"/>
        <v>100</v>
      </c>
      <c r="M254" s="166">
        <f t="shared" si="97"/>
        <v>0</v>
      </c>
      <c r="N254" s="167">
        <f t="shared" si="98"/>
        <v>100</v>
      </c>
      <c r="O254" s="166">
        <f t="shared" si="99"/>
        <v>0</v>
      </c>
      <c r="P254" s="225"/>
    </row>
    <row r="255" spans="1:16" ht="22.5" customHeight="1" thickBot="1" x14ac:dyDescent="0.3">
      <c r="A255" s="194"/>
      <c r="B255" s="215"/>
      <c r="C255" s="200"/>
      <c r="D255" s="203"/>
      <c r="E255" s="206"/>
      <c r="F255" s="223"/>
      <c r="G255" s="30" t="s">
        <v>6</v>
      </c>
      <c r="H255" s="165">
        <f t="shared" ref="H255:K255" si="101">H259</f>
        <v>0</v>
      </c>
      <c r="I255" s="165">
        <f t="shared" si="101"/>
        <v>0</v>
      </c>
      <c r="J255" s="165">
        <f t="shared" si="101"/>
        <v>0</v>
      </c>
      <c r="K255" s="165">
        <f t="shared" si="101"/>
        <v>0</v>
      </c>
      <c r="L255" s="167" t="e">
        <f t="shared" si="96"/>
        <v>#DIV/0!</v>
      </c>
      <c r="M255" s="166">
        <f t="shared" si="97"/>
        <v>0</v>
      </c>
      <c r="N255" s="167" t="e">
        <f t="shared" si="98"/>
        <v>#DIV/0!</v>
      </c>
      <c r="O255" s="166">
        <f t="shared" si="99"/>
        <v>0</v>
      </c>
      <c r="P255" s="226"/>
    </row>
    <row r="256" spans="1:16" ht="27.75" customHeight="1" x14ac:dyDescent="0.25">
      <c r="A256" s="285" t="s">
        <v>313</v>
      </c>
      <c r="B256" s="213" t="s">
        <v>315</v>
      </c>
      <c r="C256" s="198" t="s">
        <v>54</v>
      </c>
      <c r="D256" s="201">
        <v>43891</v>
      </c>
      <c r="E256" s="204">
        <v>43952</v>
      </c>
      <c r="F256" s="221" t="s">
        <v>354</v>
      </c>
      <c r="G256" s="31" t="s">
        <v>7</v>
      </c>
      <c r="H256" s="165">
        <f>H257+H258+H259</f>
        <v>1512.5</v>
      </c>
      <c r="I256" s="165">
        <f>I257+I258+I259</f>
        <v>1512.5</v>
      </c>
      <c r="J256" s="165">
        <f>J257+J258+J259</f>
        <v>1512.5</v>
      </c>
      <c r="K256" s="165">
        <f>K257+K258+K259</f>
        <v>1512.5</v>
      </c>
      <c r="L256" s="167">
        <f t="shared" si="96"/>
        <v>100</v>
      </c>
      <c r="M256" s="166">
        <f t="shared" si="97"/>
        <v>0</v>
      </c>
      <c r="N256" s="167">
        <f t="shared" si="98"/>
        <v>100</v>
      </c>
      <c r="O256" s="166">
        <f t="shared" si="99"/>
        <v>0</v>
      </c>
      <c r="P256" s="224" t="s">
        <v>353</v>
      </c>
    </row>
    <row r="257" spans="1:16" ht="28.5" customHeight="1" x14ac:dyDescent="0.25">
      <c r="A257" s="193"/>
      <c r="B257" s="214"/>
      <c r="C257" s="199"/>
      <c r="D257" s="202"/>
      <c r="E257" s="205"/>
      <c r="F257" s="222"/>
      <c r="G257" s="30" t="s">
        <v>5</v>
      </c>
      <c r="H257" s="165">
        <v>75.7</v>
      </c>
      <c r="I257" s="165">
        <v>75.7</v>
      </c>
      <c r="J257" s="165">
        <v>75.7</v>
      </c>
      <c r="K257" s="165">
        <v>75.7</v>
      </c>
      <c r="L257" s="167">
        <f t="shared" si="96"/>
        <v>100</v>
      </c>
      <c r="M257" s="166">
        <f t="shared" si="97"/>
        <v>0</v>
      </c>
      <c r="N257" s="167">
        <f t="shared" si="98"/>
        <v>100</v>
      </c>
      <c r="O257" s="166">
        <f t="shared" si="99"/>
        <v>0</v>
      </c>
      <c r="P257" s="225"/>
    </row>
    <row r="258" spans="1:16" ht="24.75" customHeight="1" x14ac:dyDescent="0.25">
      <c r="A258" s="193"/>
      <c r="B258" s="214"/>
      <c r="C258" s="199"/>
      <c r="D258" s="202"/>
      <c r="E258" s="205"/>
      <c r="F258" s="222"/>
      <c r="G258" s="30" t="s">
        <v>4</v>
      </c>
      <c r="H258" s="165">
        <v>1436.8</v>
      </c>
      <c r="I258" s="165">
        <v>1436.8</v>
      </c>
      <c r="J258" s="165">
        <v>1436.8</v>
      </c>
      <c r="K258" s="165">
        <v>1436.8</v>
      </c>
      <c r="L258" s="167">
        <f t="shared" si="96"/>
        <v>100</v>
      </c>
      <c r="M258" s="166">
        <f t="shared" si="97"/>
        <v>0</v>
      </c>
      <c r="N258" s="167">
        <f t="shared" si="98"/>
        <v>100</v>
      </c>
      <c r="O258" s="166">
        <f t="shared" si="99"/>
        <v>0</v>
      </c>
      <c r="P258" s="225"/>
    </row>
    <row r="259" spans="1:16" ht="22.5" customHeight="1" thickBot="1" x14ac:dyDescent="0.3">
      <c r="A259" s="194"/>
      <c r="B259" s="215"/>
      <c r="C259" s="200"/>
      <c r="D259" s="203"/>
      <c r="E259" s="206"/>
      <c r="F259" s="223"/>
      <c r="G259" s="30" t="s">
        <v>6</v>
      </c>
      <c r="H259" s="165"/>
      <c r="I259" s="165"/>
      <c r="J259" s="165"/>
      <c r="K259" s="166"/>
      <c r="L259" s="167" t="e">
        <f t="shared" si="96"/>
        <v>#DIV/0!</v>
      </c>
      <c r="M259" s="166">
        <f t="shared" si="97"/>
        <v>0</v>
      </c>
      <c r="N259" s="167" t="e">
        <f t="shared" si="98"/>
        <v>#DIV/0!</v>
      </c>
      <c r="O259" s="166">
        <f t="shared" si="99"/>
        <v>0</v>
      </c>
      <c r="P259" s="226"/>
    </row>
    <row r="260" spans="1:16" ht="22.5" hidden="1" customHeight="1" x14ac:dyDescent="0.25">
      <c r="A260" s="192"/>
      <c r="B260" s="213"/>
      <c r="C260" s="198" t="s">
        <v>54</v>
      </c>
      <c r="D260" s="201"/>
      <c r="E260" s="204"/>
      <c r="F260" s="207"/>
      <c r="G260" s="31" t="s">
        <v>7</v>
      </c>
      <c r="H260" s="165">
        <f>H261+H262+H263</f>
        <v>0</v>
      </c>
      <c r="I260" s="165">
        <f>I261+I262+I263</f>
        <v>0</v>
      </c>
      <c r="J260" s="165">
        <f>J261+J262+J263</f>
        <v>0</v>
      </c>
      <c r="K260" s="165">
        <f>K261+K262+K263</f>
        <v>0</v>
      </c>
      <c r="L260" s="167" t="e">
        <f t="shared" si="96"/>
        <v>#DIV/0!</v>
      </c>
      <c r="M260" s="166">
        <f t="shared" si="97"/>
        <v>0</v>
      </c>
      <c r="N260" s="167" t="e">
        <f t="shared" si="98"/>
        <v>#DIV/0!</v>
      </c>
      <c r="O260" s="166">
        <f t="shared" si="99"/>
        <v>0</v>
      </c>
      <c r="P260" s="224"/>
    </row>
    <row r="261" spans="1:16" ht="22.5" hidden="1" customHeight="1" x14ac:dyDescent="0.25">
      <c r="A261" s="193"/>
      <c r="B261" s="214"/>
      <c r="C261" s="199"/>
      <c r="D261" s="202"/>
      <c r="E261" s="205"/>
      <c r="F261" s="208"/>
      <c r="G261" s="30" t="s">
        <v>5</v>
      </c>
      <c r="H261" s="165"/>
      <c r="I261" s="165"/>
      <c r="J261" s="165"/>
      <c r="K261" s="166"/>
      <c r="L261" s="167" t="e">
        <f t="shared" si="96"/>
        <v>#DIV/0!</v>
      </c>
      <c r="M261" s="166">
        <f t="shared" si="97"/>
        <v>0</v>
      </c>
      <c r="N261" s="167" t="e">
        <f t="shared" si="98"/>
        <v>#DIV/0!</v>
      </c>
      <c r="O261" s="166">
        <f t="shared" si="99"/>
        <v>0</v>
      </c>
      <c r="P261" s="225"/>
    </row>
    <row r="262" spans="1:16" ht="22.5" hidden="1" customHeight="1" x14ac:dyDescent="0.25">
      <c r="A262" s="193"/>
      <c r="B262" s="214"/>
      <c r="C262" s="199"/>
      <c r="D262" s="202"/>
      <c r="E262" s="205"/>
      <c r="F262" s="208"/>
      <c r="G262" s="30" t="s">
        <v>4</v>
      </c>
      <c r="H262" s="165"/>
      <c r="I262" s="165"/>
      <c r="J262" s="165"/>
      <c r="K262" s="166"/>
      <c r="L262" s="167" t="e">
        <f t="shared" si="96"/>
        <v>#DIV/0!</v>
      </c>
      <c r="M262" s="166">
        <f t="shared" si="97"/>
        <v>0</v>
      </c>
      <c r="N262" s="167" t="e">
        <f t="shared" si="98"/>
        <v>#DIV/0!</v>
      </c>
      <c r="O262" s="166">
        <f t="shared" si="99"/>
        <v>0</v>
      </c>
      <c r="P262" s="225"/>
    </row>
    <row r="263" spans="1:16" ht="22.5" hidden="1" customHeight="1" thickBot="1" x14ac:dyDescent="0.3">
      <c r="A263" s="194"/>
      <c r="B263" s="215"/>
      <c r="C263" s="200"/>
      <c r="D263" s="203"/>
      <c r="E263" s="206"/>
      <c r="F263" s="209"/>
      <c r="G263" s="30" t="s">
        <v>6</v>
      </c>
      <c r="H263" s="165"/>
      <c r="I263" s="165"/>
      <c r="J263" s="165"/>
      <c r="K263" s="166"/>
      <c r="L263" s="167" t="e">
        <f t="shared" si="96"/>
        <v>#DIV/0!</v>
      </c>
      <c r="M263" s="166">
        <f t="shared" si="97"/>
        <v>0</v>
      </c>
      <c r="N263" s="167" t="e">
        <f t="shared" si="98"/>
        <v>#DIV/0!</v>
      </c>
      <c r="O263" s="166">
        <f t="shared" si="99"/>
        <v>0</v>
      </c>
      <c r="P263" s="226"/>
    </row>
    <row r="264" spans="1:16" ht="22.5" hidden="1" customHeight="1" x14ac:dyDescent="0.25">
      <c r="A264" s="192"/>
      <c r="B264" s="213"/>
      <c r="C264" s="198" t="s">
        <v>54</v>
      </c>
      <c r="D264" s="201"/>
      <c r="E264" s="204"/>
      <c r="F264" s="207"/>
      <c r="G264" s="31" t="s">
        <v>7</v>
      </c>
      <c r="H264" s="165">
        <f>H265+H266+H267</f>
        <v>0</v>
      </c>
      <c r="I264" s="165">
        <f>I265+I266+I267</f>
        <v>0</v>
      </c>
      <c r="J264" s="165">
        <f>J265+J266+J267</f>
        <v>0</v>
      </c>
      <c r="K264" s="165">
        <f>K265+K266+K267</f>
        <v>0</v>
      </c>
      <c r="L264" s="167" t="e">
        <f t="shared" si="96"/>
        <v>#DIV/0!</v>
      </c>
      <c r="M264" s="166">
        <f t="shared" si="97"/>
        <v>0</v>
      </c>
      <c r="N264" s="167" t="e">
        <f t="shared" si="98"/>
        <v>#DIV/0!</v>
      </c>
      <c r="O264" s="166">
        <f t="shared" si="99"/>
        <v>0</v>
      </c>
      <c r="P264" s="224"/>
    </row>
    <row r="265" spans="1:16" ht="22.5" hidden="1" customHeight="1" x14ac:dyDescent="0.25">
      <c r="A265" s="193"/>
      <c r="B265" s="214"/>
      <c r="C265" s="199"/>
      <c r="D265" s="202"/>
      <c r="E265" s="205"/>
      <c r="F265" s="208"/>
      <c r="G265" s="30" t="s">
        <v>5</v>
      </c>
      <c r="H265" s="165"/>
      <c r="I265" s="165"/>
      <c r="J265" s="165"/>
      <c r="K265" s="165"/>
      <c r="L265" s="167" t="e">
        <f t="shared" si="96"/>
        <v>#DIV/0!</v>
      </c>
      <c r="M265" s="166">
        <f t="shared" si="97"/>
        <v>0</v>
      </c>
      <c r="N265" s="167" t="e">
        <f t="shared" si="98"/>
        <v>#DIV/0!</v>
      </c>
      <c r="O265" s="166">
        <f t="shared" si="99"/>
        <v>0</v>
      </c>
      <c r="P265" s="225"/>
    </row>
    <row r="266" spans="1:16" ht="22.5" hidden="1" customHeight="1" x14ac:dyDescent="0.25">
      <c r="A266" s="193"/>
      <c r="B266" s="214"/>
      <c r="C266" s="199"/>
      <c r="D266" s="202"/>
      <c r="E266" s="205"/>
      <c r="F266" s="208"/>
      <c r="G266" s="30" t="s">
        <v>4</v>
      </c>
      <c r="H266" s="165"/>
      <c r="I266" s="165"/>
      <c r="J266" s="165"/>
      <c r="K266" s="166"/>
      <c r="L266" s="167" t="e">
        <f t="shared" si="96"/>
        <v>#DIV/0!</v>
      </c>
      <c r="M266" s="166">
        <f t="shared" si="97"/>
        <v>0</v>
      </c>
      <c r="N266" s="167" t="e">
        <f t="shared" si="98"/>
        <v>#DIV/0!</v>
      </c>
      <c r="O266" s="166">
        <f t="shared" si="99"/>
        <v>0</v>
      </c>
      <c r="P266" s="225"/>
    </row>
    <row r="267" spans="1:16" ht="22.5" hidden="1" customHeight="1" thickBot="1" x14ac:dyDescent="0.3">
      <c r="A267" s="194"/>
      <c r="B267" s="215"/>
      <c r="C267" s="200"/>
      <c r="D267" s="203"/>
      <c r="E267" s="206"/>
      <c r="F267" s="209"/>
      <c r="G267" s="30" t="s">
        <v>6</v>
      </c>
      <c r="H267" s="165"/>
      <c r="I267" s="165"/>
      <c r="J267" s="165"/>
      <c r="K267" s="166"/>
      <c r="L267" s="167" t="e">
        <f t="shared" si="96"/>
        <v>#DIV/0!</v>
      </c>
      <c r="M267" s="166">
        <f t="shared" si="97"/>
        <v>0</v>
      </c>
      <c r="N267" s="167" t="e">
        <f t="shared" si="98"/>
        <v>#DIV/0!</v>
      </c>
      <c r="O267" s="166">
        <f t="shared" si="99"/>
        <v>0</v>
      </c>
      <c r="P267" s="226"/>
    </row>
    <row r="268" spans="1:16" ht="22.5" hidden="1" customHeight="1" x14ac:dyDescent="0.25">
      <c r="A268" s="192"/>
      <c r="B268" s="213"/>
      <c r="C268" s="198" t="s">
        <v>54</v>
      </c>
      <c r="D268" s="201"/>
      <c r="E268" s="204"/>
      <c r="F268" s="207"/>
      <c r="G268" s="31" t="s">
        <v>7</v>
      </c>
      <c r="H268" s="165">
        <f>H269+H270+H271</f>
        <v>0</v>
      </c>
      <c r="I268" s="165">
        <f>I269+I270+I271</f>
        <v>0</v>
      </c>
      <c r="J268" s="165">
        <f>J269+J270+J271</f>
        <v>0</v>
      </c>
      <c r="K268" s="165">
        <f>K269+K270+K271</f>
        <v>0</v>
      </c>
      <c r="L268" s="167" t="e">
        <f t="shared" si="96"/>
        <v>#DIV/0!</v>
      </c>
      <c r="M268" s="166">
        <f t="shared" si="97"/>
        <v>0</v>
      </c>
      <c r="N268" s="167" t="e">
        <f t="shared" si="98"/>
        <v>#DIV/0!</v>
      </c>
      <c r="O268" s="166">
        <f t="shared" si="99"/>
        <v>0</v>
      </c>
      <c r="P268" s="224"/>
    </row>
    <row r="269" spans="1:16" ht="22.5" hidden="1" customHeight="1" x14ac:dyDescent="0.25">
      <c r="A269" s="193"/>
      <c r="B269" s="214"/>
      <c r="C269" s="199"/>
      <c r="D269" s="202"/>
      <c r="E269" s="205"/>
      <c r="F269" s="208"/>
      <c r="G269" s="30" t="s">
        <v>5</v>
      </c>
      <c r="H269" s="165"/>
      <c r="I269" s="165"/>
      <c r="J269" s="165"/>
      <c r="K269" s="165"/>
      <c r="L269" s="167" t="e">
        <f t="shared" si="96"/>
        <v>#DIV/0!</v>
      </c>
      <c r="M269" s="166">
        <f t="shared" si="97"/>
        <v>0</v>
      </c>
      <c r="N269" s="167" t="e">
        <f t="shared" si="98"/>
        <v>#DIV/0!</v>
      </c>
      <c r="O269" s="166">
        <f t="shared" si="99"/>
        <v>0</v>
      </c>
      <c r="P269" s="225"/>
    </row>
    <row r="270" spans="1:16" ht="22.5" hidden="1" customHeight="1" x14ac:dyDescent="0.25">
      <c r="A270" s="193"/>
      <c r="B270" s="214"/>
      <c r="C270" s="199"/>
      <c r="D270" s="202"/>
      <c r="E270" s="205"/>
      <c r="F270" s="208"/>
      <c r="G270" s="30" t="s">
        <v>4</v>
      </c>
      <c r="H270" s="165"/>
      <c r="I270" s="165"/>
      <c r="J270" s="165"/>
      <c r="K270" s="166"/>
      <c r="L270" s="167" t="e">
        <f t="shared" si="96"/>
        <v>#DIV/0!</v>
      </c>
      <c r="M270" s="166">
        <f t="shared" si="97"/>
        <v>0</v>
      </c>
      <c r="N270" s="167" t="e">
        <f t="shared" si="98"/>
        <v>#DIV/0!</v>
      </c>
      <c r="O270" s="166">
        <f t="shared" si="99"/>
        <v>0</v>
      </c>
      <c r="P270" s="225"/>
    </row>
    <row r="271" spans="1:16" ht="22.5" hidden="1" customHeight="1" thickBot="1" x14ac:dyDescent="0.3">
      <c r="A271" s="194"/>
      <c r="B271" s="215"/>
      <c r="C271" s="200"/>
      <c r="D271" s="203"/>
      <c r="E271" s="206"/>
      <c r="F271" s="209"/>
      <c r="G271" s="30" t="s">
        <v>6</v>
      </c>
      <c r="H271" s="165"/>
      <c r="I271" s="165"/>
      <c r="J271" s="165"/>
      <c r="K271" s="166"/>
      <c r="L271" s="167" t="e">
        <f t="shared" si="96"/>
        <v>#DIV/0!</v>
      </c>
      <c r="M271" s="166">
        <f t="shared" si="97"/>
        <v>0</v>
      </c>
      <c r="N271" s="167" t="e">
        <f t="shared" si="98"/>
        <v>#DIV/0!</v>
      </c>
      <c r="O271" s="166">
        <f t="shared" si="99"/>
        <v>0</v>
      </c>
      <c r="P271" s="226"/>
    </row>
    <row r="272" spans="1:16" ht="22.5" hidden="1" customHeight="1" x14ac:dyDescent="0.25">
      <c r="A272" s="192"/>
      <c r="B272" s="213"/>
      <c r="C272" s="198" t="s">
        <v>54</v>
      </c>
      <c r="D272" s="201"/>
      <c r="E272" s="201"/>
      <c r="F272" s="207"/>
      <c r="G272" s="31" t="s">
        <v>7</v>
      </c>
      <c r="H272" s="165">
        <f>H273+H274+H275</f>
        <v>0</v>
      </c>
      <c r="I272" s="165">
        <f>I273+I274+I275</f>
        <v>0</v>
      </c>
      <c r="J272" s="165">
        <f>J273+J274+J275</f>
        <v>0</v>
      </c>
      <c r="K272" s="165">
        <f>K273+K274+K275</f>
        <v>0</v>
      </c>
      <c r="L272" s="167" t="e">
        <f t="shared" si="96"/>
        <v>#DIV/0!</v>
      </c>
      <c r="M272" s="166">
        <f t="shared" si="97"/>
        <v>0</v>
      </c>
      <c r="N272" s="167" t="e">
        <f t="shared" si="98"/>
        <v>#DIV/0!</v>
      </c>
      <c r="O272" s="166">
        <f t="shared" si="99"/>
        <v>0</v>
      </c>
      <c r="P272" s="224"/>
    </row>
    <row r="273" spans="1:16" ht="22.5" hidden="1" customHeight="1" x14ac:dyDescent="0.25">
      <c r="A273" s="193"/>
      <c r="B273" s="214"/>
      <c r="C273" s="199"/>
      <c r="D273" s="202"/>
      <c r="E273" s="202"/>
      <c r="F273" s="208"/>
      <c r="G273" s="30" t="s">
        <v>5</v>
      </c>
      <c r="H273" s="165"/>
      <c r="I273" s="165"/>
      <c r="J273" s="165"/>
      <c r="K273" s="165"/>
      <c r="L273" s="167" t="e">
        <f t="shared" si="96"/>
        <v>#DIV/0!</v>
      </c>
      <c r="M273" s="166">
        <f t="shared" si="97"/>
        <v>0</v>
      </c>
      <c r="N273" s="167" t="e">
        <f t="shared" si="98"/>
        <v>#DIV/0!</v>
      </c>
      <c r="O273" s="166">
        <f t="shared" si="99"/>
        <v>0</v>
      </c>
      <c r="P273" s="225"/>
    </row>
    <row r="274" spans="1:16" ht="22.5" hidden="1" customHeight="1" x14ac:dyDescent="0.25">
      <c r="A274" s="193"/>
      <c r="B274" s="214"/>
      <c r="C274" s="199"/>
      <c r="D274" s="202"/>
      <c r="E274" s="202"/>
      <c r="F274" s="208"/>
      <c r="G274" s="30" t="s">
        <v>4</v>
      </c>
      <c r="H274" s="165"/>
      <c r="I274" s="165"/>
      <c r="J274" s="165"/>
      <c r="K274" s="166"/>
      <c r="L274" s="167" t="e">
        <f t="shared" si="96"/>
        <v>#DIV/0!</v>
      </c>
      <c r="M274" s="166">
        <f t="shared" si="97"/>
        <v>0</v>
      </c>
      <c r="N274" s="167" t="e">
        <f t="shared" si="98"/>
        <v>#DIV/0!</v>
      </c>
      <c r="O274" s="166">
        <f t="shared" si="99"/>
        <v>0</v>
      </c>
      <c r="P274" s="225"/>
    </row>
    <row r="275" spans="1:16" ht="22.5" hidden="1" customHeight="1" thickBot="1" x14ac:dyDescent="0.3">
      <c r="A275" s="194"/>
      <c r="B275" s="215"/>
      <c r="C275" s="200"/>
      <c r="D275" s="203"/>
      <c r="E275" s="203"/>
      <c r="F275" s="209"/>
      <c r="G275" s="30" t="s">
        <v>6</v>
      </c>
      <c r="H275" s="165"/>
      <c r="I275" s="165"/>
      <c r="J275" s="165"/>
      <c r="K275" s="166"/>
      <c r="L275" s="167" t="e">
        <f t="shared" si="96"/>
        <v>#DIV/0!</v>
      </c>
      <c r="M275" s="166">
        <f t="shared" si="97"/>
        <v>0</v>
      </c>
      <c r="N275" s="167" t="e">
        <f t="shared" si="98"/>
        <v>#DIV/0!</v>
      </c>
      <c r="O275" s="166">
        <f t="shared" si="99"/>
        <v>0</v>
      </c>
      <c r="P275" s="226"/>
    </row>
    <row r="276" spans="1:16" ht="22.5" hidden="1" customHeight="1" x14ac:dyDescent="0.25">
      <c r="A276" s="192"/>
      <c r="B276" s="213"/>
      <c r="C276" s="198" t="s">
        <v>54</v>
      </c>
      <c r="D276" s="201"/>
      <c r="E276" s="204"/>
      <c r="F276" s="207"/>
      <c r="G276" s="31" t="s">
        <v>7</v>
      </c>
      <c r="H276" s="165">
        <f>H277+H278+H279</f>
        <v>0</v>
      </c>
      <c r="I276" s="165">
        <f>I277+I278+I279</f>
        <v>0</v>
      </c>
      <c r="J276" s="165">
        <f>J277+J278+J279</f>
        <v>0</v>
      </c>
      <c r="K276" s="165">
        <f>K277+K278+K279</f>
        <v>0</v>
      </c>
      <c r="L276" s="167" t="e">
        <f t="shared" si="96"/>
        <v>#DIV/0!</v>
      </c>
      <c r="M276" s="166">
        <f t="shared" si="97"/>
        <v>0</v>
      </c>
      <c r="N276" s="167" t="e">
        <f t="shared" si="98"/>
        <v>#DIV/0!</v>
      </c>
      <c r="O276" s="166">
        <f t="shared" si="99"/>
        <v>0</v>
      </c>
      <c r="P276" s="224"/>
    </row>
    <row r="277" spans="1:16" ht="22.5" hidden="1" customHeight="1" x14ac:dyDescent="0.25">
      <c r="A277" s="193"/>
      <c r="B277" s="214"/>
      <c r="C277" s="199"/>
      <c r="D277" s="202"/>
      <c r="E277" s="205"/>
      <c r="F277" s="208"/>
      <c r="G277" s="30" t="s">
        <v>5</v>
      </c>
      <c r="H277" s="165"/>
      <c r="I277" s="165"/>
      <c r="J277" s="165"/>
      <c r="K277" s="165"/>
      <c r="L277" s="167" t="e">
        <f t="shared" si="96"/>
        <v>#DIV/0!</v>
      </c>
      <c r="M277" s="166">
        <f t="shared" si="97"/>
        <v>0</v>
      </c>
      <c r="N277" s="167" t="e">
        <f t="shared" si="98"/>
        <v>#DIV/0!</v>
      </c>
      <c r="O277" s="166">
        <f t="shared" si="99"/>
        <v>0</v>
      </c>
      <c r="P277" s="225"/>
    </row>
    <row r="278" spans="1:16" ht="22.5" hidden="1" customHeight="1" x14ac:dyDescent="0.25">
      <c r="A278" s="193"/>
      <c r="B278" s="214"/>
      <c r="C278" s="199"/>
      <c r="D278" s="202"/>
      <c r="E278" s="205"/>
      <c r="F278" s="208"/>
      <c r="G278" s="30" t="s">
        <v>4</v>
      </c>
      <c r="H278" s="165"/>
      <c r="I278" s="165"/>
      <c r="J278" s="165"/>
      <c r="K278" s="166"/>
      <c r="L278" s="167" t="e">
        <f t="shared" si="96"/>
        <v>#DIV/0!</v>
      </c>
      <c r="M278" s="166">
        <f t="shared" si="97"/>
        <v>0</v>
      </c>
      <c r="N278" s="167" t="e">
        <f t="shared" si="98"/>
        <v>#DIV/0!</v>
      </c>
      <c r="O278" s="166">
        <f t="shared" si="99"/>
        <v>0</v>
      </c>
      <c r="P278" s="225"/>
    </row>
    <row r="279" spans="1:16" ht="22.5" hidden="1" customHeight="1" thickBot="1" x14ac:dyDescent="0.3">
      <c r="A279" s="194"/>
      <c r="B279" s="215"/>
      <c r="C279" s="200"/>
      <c r="D279" s="203"/>
      <c r="E279" s="206"/>
      <c r="F279" s="209"/>
      <c r="G279" s="30" t="s">
        <v>6</v>
      </c>
      <c r="H279" s="165"/>
      <c r="I279" s="165"/>
      <c r="J279" s="165"/>
      <c r="K279" s="166"/>
      <c r="L279" s="167" t="e">
        <f t="shared" si="96"/>
        <v>#DIV/0!</v>
      </c>
      <c r="M279" s="166">
        <f t="shared" si="97"/>
        <v>0</v>
      </c>
      <c r="N279" s="167" t="e">
        <f t="shared" si="98"/>
        <v>#DIV/0!</v>
      </c>
      <c r="O279" s="166">
        <f t="shared" si="99"/>
        <v>0</v>
      </c>
      <c r="P279" s="226"/>
    </row>
    <row r="280" spans="1:16" ht="22.5" hidden="1" customHeight="1" x14ac:dyDescent="0.25">
      <c r="A280" s="192"/>
      <c r="B280" s="213"/>
      <c r="C280" s="198" t="s">
        <v>54</v>
      </c>
      <c r="D280" s="201"/>
      <c r="E280" s="201"/>
      <c r="F280" s="207"/>
      <c r="G280" s="31" t="s">
        <v>7</v>
      </c>
      <c r="H280" s="165">
        <f>H281+H282+H283</f>
        <v>0</v>
      </c>
      <c r="I280" s="165">
        <f>I281+I282+I283</f>
        <v>0</v>
      </c>
      <c r="J280" s="165">
        <f>J281+J282+J283</f>
        <v>0</v>
      </c>
      <c r="K280" s="165">
        <f>K281+K282+K283</f>
        <v>0</v>
      </c>
      <c r="L280" s="167" t="e">
        <f t="shared" si="96"/>
        <v>#DIV/0!</v>
      </c>
      <c r="M280" s="166">
        <f t="shared" si="97"/>
        <v>0</v>
      </c>
      <c r="N280" s="167" t="e">
        <f t="shared" si="98"/>
        <v>#DIV/0!</v>
      </c>
      <c r="O280" s="166">
        <f t="shared" si="99"/>
        <v>0</v>
      </c>
      <c r="P280" s="224"/>
    </row>
    <row r="281" spans="1:16" ht="22.5" hidden="1" customHeight="1" x14ac:dyDescent="0.25">
      <c r="A281" s="193"/>
      <c r="B281" s="214"/>
      <c r="C281" s="199"/>
      <c r="D281" s="202"/>
      <c r="E281" s="202"/>
      <c r="F281" s="208"/>
      <c r="G281" s="30" t="s">
        <v>5</v>
      </c>
      <c r="H281" s="165"/>
      <c r="I281" s="165"/>
      <c r="J281" s="165"/>
      <c r="K281" s="165"/>
      <c r="L281" s="167" t="e">
        <f t="shared" si="96"/>
        <v>#DIV/0!</v>
      </c>
      <c r="M281" s="166">
        <f t="shared" si="97"/>
        <v>0</v>
      </c>
      <c r="N281" s="167" t="e">
        <f t="shared" si="98"/>
        <v>#DIV/0!</v>
      </c>
      <c r="O281" s="166">
        <f t="shared" si="99"/>
        <v>0</v>
      </c>
      <c r="P281" s="225"/>
    </row>
    <row r="282" spans="1:16" ht="22.5" hidden="1" customHeight="1" x14ac:dyDescent="0.25">
      <c r="A282" s="193"/>
      <c r="B282" s="214"/>
      <c r="C282" s="199"/>
      <c r="D282" s="202"/>
      <c r="E282" s="202"/>
      <c r="F282" s="208"/>
      <c r="G282" s="30" t="s">
        <v>4</v>
      </c>
      <c r="H282" s="165"/>
      <c r="I282" s="165"/>
      <c r="J282" s="165"/>
      <c r="K282" s="166"/>
      <c r="L282" s="167" t="e">
        <f t="shared" si="96"/>
        <v>#DIV/0!</v>
      </c>
      <c r="M282" s="166">
        <f t="shared" si="97"/>
        <v>0</v>
      </c>
      <c r="N282" s="167" t="e">
        <f t="shared" si="98"/>
        <v>#DIV/0!</v>
      </c>
      <c r="O282" s="166">
        <f t="shared" si="99"/>
        <v>0</v>
      </c>
      <c r="P282" s="225"/>
    </row>
    <row r="283" spans="1:16" ht="22.5" hidden="1" customHeight="1" thickBot="1" x14ac:dyDescent="0.3">
      <c r="A283" s="194"/>
      <c r="B283" s="215"/>
      <c r="C283" s="200"/>
      <c r="D283" s="203"/>
      <c r="E283" s="203"/>
      <c r="F283" s="209"/>
      <c r="G283" s="30" t="s">
        <v>6</v>
      </c>
      <c r="H283" s="165"/>
      <c r="I283" s="165"/>
      <c r="J283" s="165"/>
      <c r="K283" s="166"/>
      <c r="L283" s="167" t="e">
        <f t="shared" si="96"/>
        <v>#DIV/0!</v>
      </c>
      <c r="M283" s="166">
        <f t="shared" si="97"/>
        <v>0</v>
      </c>
      <c r="N283" s="167" t="e">
        <f t="shared" si="98"/>
        <v>#DIV/0!</v>
      </c>
      <c r="O283" s="166">
        <f t="shared" si="99"/>
        <v>0</v>
      </c>
      <c r="P283" s="226"/>
    </row>
    <row r="284" spans="1:16" ht="22.5" hidden="1" customHeight="1" x14ac:dyDescent="0.25">
      <c r="A284" s="192"/>
      <c r="B284" s="213"/>
      <c r="C284" s="198" t="s">
        <v>54</v>
      </c>
      <c r="D284" s="201"/>
      <c r="E284" s="204"/>
      <c r="F284" s="207"/>
      <c r="G284" s="31" t="s">
        <v>7</v>
      </c>
      <c r="H284" s="165">
        <f>H285+H286+H287</f>
        <v>0</v>
      </c>
      <c r="I284" s="165">
        <f>I285+I286+I287</f>
        <v>0</v>
      </c>
      <c r="J284" s="165">
        <f>J285+J286+J287</f>
        <v>0</v>
      </c>
      <c r="K284" s="165">
        <f>K285+K286+K287</f>
        <v>0</v>
      </c>
      <c r="L284" s="167" t="e">
        <f t="shared" si="96"/>
        <v>#DIV/0!</v>
      </c>
      <c r="M284" s="166">
        <f t="shared" si="97"/>
        <v>0</v>
      </c>
      <c r="N284" s="167" t="e">
        <f t="shared" si="98"/>
        <v>#DIV/0!</v>
      </c>
      <c r="O284" s="166">
        <f t="shared" si="99"/>
        <v>0</v>
      </c>
      <c r="P284" s="224"/>
    </row>
    <row r="285" spans="1:16" ht="22.5" hidden="1" customHeight="1" x14ac:dyDescent="0.25">
      <c r="A285" s="193"/>
      <c r="B285" s="214"/>
      <c r="C285" s="199"/>
      <c r="D285" s="202"/>
      <c r="E285" s="205"/>
      <c r="F285" s="208"/>
      <c r="G285" s="30" t="s">
        <v>5</v>
      </c>
      <c r="H285" s="165"/>
      <c r="I285" s="165"/>
      <c r="J285" s="165"/>
      <c r="K285" s="166"/>
      <c r="L285" s="167" t="e">
        <f t="shared" si="96"/>
        <v>#DIV/0!</v>
      </c>
      <c r="M285" s="166">
        <f t="shared" si="97"/>
        <v>0</v>
      </c>
      <c r="N285" s="167" t="e">
        <f t="shared" si="98"/>
        <v>#DIV/0!</v>
      </c>
      <c r="O285" s="166">
        <f t="shared" si="99"/>
        <v>0</v>
      </c>
      <c r="P285" s="225"/>
    </row>
    <row r="286" spans="1:16" ht="22.5" hidden="1" customHeight="1" x14ac:dyDescent="0.25">
      <c r="A286" s="193"/>
      <c r="B286" s="214"/>
      <c r="C286" s="199"/>
      <c r="D286" s="202"/>
      <c r="E286" s="205"/>
      <c r="F286" s="208"/>
      <c r="G286" s="30" t="s">
        <v>4</v>
      </c>
      <c r="H286" s="165"/>
      <c r="I286" s="165"/>
      <c r="J286" s="165"/>
      <c r="K286" s="166"/>
      <c r="L286" s="167" t="e">
        <f t="shared" si="96"/>
        <v>#DIV/0!</v>
      </c>
      <c r="M286" s="166">
        <f t="shared" si="97"/>
        <v>0</v>
      </c>
      <c r="N286" s="167" t="e">
        <f t="shared" si="98"/>
        <v>#DIV/0!</v>
      </c>
      <c r="O286" s="166">
        <f t="shared" si="99"/>
        <v>0</v>
      </c>
      <c r="P286" s="225"/>
    </row>
    <row r="287" spans="1:16" ht="22.5" hidden="1" customHeight="1" thickBot="1" x14ac:dyDescent="0.3">
      <c r="A287" s="194"/>
      <c r="B287" s="215"/>
      <c r="C287" s="200"/>
      <c r="D287" s="203"/>
      <c r="E287" s="206"/>
      <c r="F287" s="209"/>
      <c r="G287" s="30" t="s">
        <v>6</v>
      </c>
      <c r="H287" s="165"/>
      <c r="I287" s="165"/>
      <c r="J287" s="165"/>
      <c r="K287" s="166"/>
      <c r="L287" s="167" t="e">
        <f t="shared" si="96"/>
        <v>#DIV/0!</v>
      </c>
      <c r="M287" s="166">
        <f t="shared" si="97"/>
        <v>0</v>
      </c>
      <c r="N287" s="167" t="e">
        <f t="shared" si="98"/>
        <v>#DIV/0!</v>
      </c>
      <c r="O287" s="166">
        <f t="shared" si="99"/>
        <v>0</v>
      </c>
      <c r="P287" s="226"/>
    </row>
    <row r="288" spans="1:16" ht="22.5" hidden="1" customHeight="1" x14ac:dyDescent="0.25">
      <c r="A288" s="192"/>
      <c r="B288" s="213"/>
      <c r="C288" s="198" t="s">
        <v>54</v>
      </c>
      <c r="D288" s="201"/>
      <c r="E288" s="204"/>
      <c r="F288" s="207"/>
      <c r="G288" s="31" t="s">
        <v>7</v>
      </c>
      <c r="H288" s="165">
        <f>H289+H290+H291</f>
        <v>0</v>
      </c>
      <c r="I288" s="165">
        <f>I289+I290+I291</f>
        <v>0</v>
      </c>
      <c r="J288" s="165">
        <f>J289+J290+J291</f>
        <v>0</v>
      </c>
      <c r="K288" s="165">
        <f>K289+K290+K291</f>
        <v>0</v>
      </c>
      <c r="L288" s="167" t="e">
        <f t="shared" si="96"/>
        <v>#DIV/0!</v>
      </c>
      <c r="M288" s="166">
        <f t="shared" si="97"/>
        <v>0</v>
      </c>
      <c r="N288" s="167" t="e">
        <f t="shared" si="98"/>
        <v>#DIV/0!</v>
      </c>
      <c r="O288" s="166">
        <f t="shared" si="99"/>
        <v>0</v>
      </c>
      <c r="P288" s="224"/>
    </row>
    <row r="289" spans="1:16" ht="22.5" hidden="1" customHeight="1" x14ac:dyDescent="0.25">
      <c r="A289" s="193"/>
      <c r="B289" s="214"/>
      <c r="C289" s="199"/>
      <c r="D289" s="202"/>
      <c r="E289" s="205"/>
      <c r="F289" s="208"/>
      <c r="G289" s="30" t="s">
        <v>5</v>
      </c>
      <c r="H289" s="165"/>
      <c r="I289" s="165"/>
      <c r="J289" s="165"/>
      <c r="K289" s="166"/>
      <c r="L289" s="167" t="e">
        <f t="shared" si="96"/>
        <v>#DIV/0!</v>
      </c>
      <c r="M289" s="166">
        <f t="shared" si="97"/>
        <v>0</v>
      </c>
      <c r="N289" s="167" t="e">
        <f t="shared" si="98"/>
        <v>#DIV/0!</v>
      </c>
      <c r="O289" s="166">
        <f t="shared" si="99"/>
        <v>0</v>
      </c>
      <c r="P289" s="225"/>
    </row>
    <row r="290" spans="1:16" ht="22.5" hidden="1" customHeight="1" x14ac:dyDescent="0.25">
      <c r="A290" s="193"/>
      <c r="B290" s="214"/>
      <c r="C290" s="199"/>
      <c r="D290" s="202"/>
      <c r="E290" s="205"/>
      <c r="F290" s="208"/>
      <c r="G290" s="30" t="s">
        <v>4</v>
      </c>
      <c r="H290" s="165"/>
      <c r="I290" s="165"/>
      <c r="J290" s="165"/>
      <c r="K290" s="166"/>
      <c r="L290" s="167" t="e">
        <f t="shared" si="96"/>
        <v>#DIV/0!</v>
      </c>
      <c r="M290" s="166">
        <f t="shared" si="97"/>
        <v>0</v>
      </c>
      <c r="N290" s="167" t="e">
        <f t="shared" si="98"/>
        <v>#DIV/0!</v>
      </c>
      <c r="O290" s="166">
        <f t="shared" si="99"/>
        <v>0</v>
      </c>
      <c r="P290" s="225"/>
    </row>
    <row r="291" spans="1:16" ht="22.5" hidden="1" customHeight="1" thickBot="1" x14ac:dyDescent="0.3">
      <c r="A291" s="194"/>
      <c r="B291" s="215"/>
      <c r="C291" s="200"/>
      <c r="D291" s="203"/>
      <c r="E291" s="206"/>
      <c r="F291" s="209"/>
      <c r="G291" s="30" t="s">
        <v>6</v>
      </c>
      <c r="H291" s="165"/>
      <c r="I291" s="165"/>
      <c r="J291" s="165"/>
      <c r="K291" s="166"/>
      <c r="L291" s="167" t="e">
        <f t="shared" si="96"/>
        <v>#DIV/0!</v>
      </c>
      <c r="M291" s="166">
        <f t="shared" si="97"/>
        <v>0</v>
      </c>
      <c r="N291" s="167" t="e">
        <f t="shared" si="98"/>
        <v>#DIV/0!</v>
      </c>
      <c r="O291" s="166">
        <f t="shared" si="99"/>
        <v>0</v>
      </c>
      <c r="P291" s="226"/>
    </row>
    <row r="292" spans="1:16" ht="22.5" hidden="1" customHeight="1" x14ac:dyDescent="0.25">
      <c r="A292" s="192"/>
      <c r="B292" s="213"/>
      <c r="C292" s="198" t="s">
        <v>54</v>
      </c>
      <c r="D292" s="201"/>
      <c r="E292" s="201"/>
      <c r="F292" s="207"/>
      <c r="G292" s="31" t="s">
        <v>7</v>
      </c>
      <c r="H292" s="165">
        <f>H293+H294+H295</f>
        <v>0</v>
      </c>
      <c r="I292" s="165">
        <f>I293+I294+I295</f>
        <v>0</v>
      </c>
      <c r="J292" s="165">
        <f>J293+J294+J295</f>
        <v>0</v>
      </c>
      <c r="K292" s="165">
        <f>K293+K294+K295</f>
        <v>0</v>
      </c>
      <c r="L292" s="167" t="e">
        <f t="shared" si="96"/>
        <v>#DIV/0!</v>
      </c>
      <c r="M292" s="166">
        <f t="shared" si="97"/>
        <v>0</v>
      </c>
      <c r="N292" s="167" t="e">
        <f t="shared" si="98"/>
        <v>#DIV/0!</v>
      </c>
      <c r="O292" s="166">
        <f t="shared" si="99"/>
        <v>0</v>
      </c>
      <c r="P292" s="224"/>
    </row>
    <row r="293" spans="1:16" ht="22.5" hidden="1" customHeight="1" x14ac:dyDescent="0.25">
      <c r="A293" s="193"/>
      <c r="B293" s="214"/>
      <c r="C293" s="199"/>
      <c r="D293" s="202"/>
      <c r="E293" s="202"/>
      <c r="F293" s="208"/>
      <c r="G293" s="30" t="s">
        <v>5</v>
      </c>
      <c r="H293" s="165"/>
      <c r="I293" s="165"/>
      <c r="J293" s="165"/>
      <c r="K293" s="166"/>
      <c r="L293" s="167" t="e">
        <f t="shared" si="96"/>
        <v>#DIV/0!</v>
      </c>
      <c r="M293" s="166">
        <f t="shared" si="97"/>
        <v>0</v>
      </c>
      <c r="N293" s="167" t="e">
        <f t="shared" si="98"/>
        <v>#DIV/0!</v>
      </c>
      <c r="O293" s="166">
        <f t="shared" si="99"/>
        <v>0</v>
      </c>
      <c r="P293" s="225"/>
    </row>
    <row r="294" spans="1:16" ht="22.5" hidden="1" customHeight="1" x14ac:dyDescent="0.25">
      <c r="A294" s="193"/>
      <c r="B294" s="214"/>
      <c r="C294" s="199"/>
      <c r="D294" s="202"/>
      <c r="E294" s="202"/>
      <c r="F294" s="208"/>
      <c r="G294" s="30" t="s">
        <v>4</v>
      </c>
      <c r="H294" s="165"/>
      <c r="I294" s="165"/>
      <c r="J294" s="165"/>
      <c r="K294" s="166"/>
      <c r="L294" s="167" t="e">
        <f t="shared" si="96"/>
        <v>#DIV/0!</v>
      </c>
      <c r="M294" s="166">
        <f t="shared" si="97"/>
        <v>0</v>
      </c>
      <c r="N294" s="167" t="e">
        <f t="shared" si="98"/>
        <v>#DIV/0!</v>
      </c>
      <c r="O294" s="166">
        <f t="shared" si="99"/>
        <v>0</v>
      </c>
      <c r="P294" s="225"/>
    </row>
    <row r="295" spans="1:16" ht="22.5" hidden="1" customHeight="1" thickBot="1" x14ac:dyDescent="0.3">
      <c r="A295" s="194"/>
      <c r="B295" s="215"/>
      <c r="C295" s="200"/>
      <c r="D295" s="203"/>
      <c r="E295" s="203"/>
      <c r="F295" s="209"/>
      <c r="G295" s="30" t="s">
        <v>6</v>
      </c>
      <c r="H295" s="165"/>
      <c r="I295" s="165"/>
      <c r="J295" s="165"/>
      <c r="K295" s="166"/>
      <c r="L295" s="167" t="e">
        <f t="shared" si="96"/>
        <v>#DIV/0!</v>
      </c>
      <c r="M295" s="166">
        <f t="shared" si="97"/>
        <v>0</v>
      </c>
      <c r="N295" s="167" t="e">
        <f t="shared" si="98"/>
        <v>#DIV/0!</v>
      </c>
      <c r="O295" s="166">
        <f t="shared" si="99"/>
        <v>0</v>
      </c>
      <c r="P295" s="226"/>
    </row>
    <row r="296" spans="1:16" ht="22.5" hidden="1" customHeight="1" x14ac:dyDescent="0.25">
      <c r="A296" s="192"/>
      <c r="B296" s="213"/>
      <c r="C296" s="198" t="s">
        <v>54</v>
      </c>
      <c r="D296" s="204"/>
      <c r="E296" s="201"/>
      <c r="F296" s="207"/>
      <c r="G296" s="31" t="s">
        <v>7</v>
      </c>
      <c r="H296" s="165">
        <f>H297+H298+H299</f>
        <v>0</v>
      </c>
      <c r="I296" s="165">
        <f>I297+I298+I299</f>
        <v>0</v>
      </c>
      <c r="J296" s="165">
        <f>J297+J298+J299</f>
        <v>0</v>
      </c>
      <c r="K296" s="165">
        <f>K297+K298+K299</f>
        <v>0</v>
      </c>
      <c r="L296" s="167" t="e">
        <f t="shared" si="96"/>
        <v>#DIV/0!</v>
      </c>
      <c r="M296" s="166">
        <f t="shared" si="97"/>
        <v>0</v>
      </c>
      <c r="N296" s="167" t="e">
        <f t="shared" si="98"/>
        <v>#DIV/0!</v>
      </c>
      <c r="O296" s="166">
        <f t="shared" si="99"/>
        <v>0</v>
      </c>
      <c r="P296" s="224"/>
    </row>
    <row r="297" spans="1:16" ht="22.5" hidden="1" customHeight="1" x14ac:dyDescent="0.25">
      <c r="A297" s="193"/>
      <c r="B297" s="214"/>
      <c r="C297" s="199"/>
      <c r="D297" s="205"/>
      <c r="E297" s="202"/>
      <c r="F297" s="208"/>
      <c r="G297" s="30" t="s">
        <v>5</v>
      </c>
      <c r="H297" s="165"/>
      <c r="I297" s="165"/>
      <c r="J297" s="165"/>
      <c r="K297" s="165"/>
      <c r="L297" s="167" t="e">
        <f t="shared" si="96"/>
        <v>#DIV/0!</v>
      </c>
      <c r="M297" s="166">
        <f t="shared" si="97"/>
        <v>0</v>
      </c>
      <c r="N297" s="167" t="e">
        <f t="shared" si="98"/>
        <v>#DIV/0!</v>
      </c>
      <c r="O297" s="166">
        <f t="shared" si="99"/>
        <v>0</v>
      </c>
      <c r="P297" s="225"/>
    </row>
    <row r="298" spans="1:16" ht="22.5" hidden="1" customHeight="1" x14ac:dyDescent="0.25">
      <c r="A298" s="193"/>
      <c r="B298" s="214"/>
      <c r="C298" s="199"/>
      <c r="D298" s="205"/>
      <c r="E298" s="202"/>
      <c r="F298" s="208"/>
      <c r="G298" s="30" t="s">
        <v>4</v>
      </c>
      <c r="H298" s="165"/>
      <c r="I298" s="165"/>
      <c r="J298" s="165"/>
      <c r="K298" s="166"/>
      <c r="L298" s="167" t="e">
        <f t="shared" si="96"/>
        <v>#DIV/0!</v>
      </c>
      <c r="M298" s="166">
        <f t="shared" si="97"/>
        <v>0</v>
      </c>
      <c r="N298" s="167" t="e">
        <f t="shared" si="98"/>
        <v>#DIV/0!</v>
      </c>
      <c r="O298" s="166">
        <f t="shared" si="99"/>
        <v>0</v>
      </c>
      <c r="P298" s="225"/>
    </row>
    <row r="299" spans="1:16" ht="22.5" hidden="1" customHeight="1" thickBot="1" x14ac:dyDescent="0.3">
      <c r="A299" s="194"/>
      <c r="B299" s="215"/>
      <c r="C299" s="200"/>
      <c r="D299" s="206"/>
      <c r="E299" s="203"/>
      <c r="F299" s="209"/>
      <c r="G299" s="30" t="s">
        <v>6</v>
      </c>
      <c r="H299" s="165"/>
      <c r="I299" s="165"/>
      <c r="J299" s="165"/>
      <c r="K299" s="166"/>
      <c r="L299" s="167" t="e">
        <f t="shared" si="96"/>
        <v>#DIV/0!</v>
      </c>
      <c r="M299" s="166">
        <f t="shared" si="97"/>
        <v>0</v>
      </c>
      <c r="N299" s="167" t="e">
        <f t="shared" si="98"/>
        <v>#DIV/0!</v>
      </c>
      <c r="O299" s="166">
        <f t="shared" si="99"/>
        <v>0</v>
      </c>
      <c r="P299" s="226"/>
    </row>
    <row r="300" spans="1:16" ht="22.5" hidden="1" customHeight="1" x14ac:dyDescent="0.25">
      <c r="A300" s="192"/>
      <c r="B300" s="213"/>
      <c r="C300" s="198" t="s">
        <v>54</v>
      </c>
      <c r="D300" s="201"/>
      <c r="E300" s="204"/>
      <c r="F300" s="207"/>
      <c r="G300" s="31" t="s">
        <v>7</v>
      </c>
      <c r="H300" s="165">
        <f>H301+H302+H303</f>
        <v>0</v>
      </c>
      <c r="I300" s="165">
        <f>I301+I302+I303</f>
        <v>0</v>
      </c>
      <c r="J300" s="165">
        <f>J301+J302+J303</f>
        <v>0</v>
      </c>
      <c r="K300" s="165">
        <f>K301+K302+K303</f>
        <v>0</v>
      </c>
      <c r="L300" s="167" t="e">
        <f t="shared" si="96"/>
        <v>#DIV/0!</v>
      </c>
      <c r="M300" s="166">
        <f t="shared" si="97"/>
        <v>0</v>
      </c>
      <c r="N300" s="167" t="e">
        <f t="shared" si="98"/>
        <v>#DIV/0!</v>
      </c>
      <c r="O300" s="166">
        <f t="shared" si="99"/>
        <v>0</v>
      </c>
      <c r="P300" s="224"/>
    </row>
    <row r="301" spans="1:16" ht="22.5" hidden="1" customHeight="1" x14ac:dyDescent="0.25">
      <c r="A301" s="193"/>
      <c r="B301" s="214"/>
      <c r="C301" s="199"/>
      <c r="D301" s="202"/>
      <c r="E301" s="205"/>
      <c r="F301" s="208"/>
      <c r="G301" s="30" t="s">
        <v>5</v>
      </c>
      <c r="H301" s="165"/>
      <c r="I301" s="165"/>
      <c r="J301" s="165"/>
      <c r="K301" s="165"/>
      <c r="L301" s="167" t="e">
        <f t="shared" si="96"/>
        <v>#DIV/0!</v>
      </c>
      <c r="M301" s="166">
        <f t="shared" si="97"/>
        <v>0</v>
      </c>
      <c r="N301" s="167" t="e">
        <f t="shared" si="98"/>
        <v>#DIV/0!</v>
      </c>
      <c r="O301" s="166">
        <f t="shared" si="99"/>
        <v>0</v>
      </c>
      <c r="P301" s="225"/>
    </row>
    <row r="302" spans="1:16" ht="22.5" hidden="1" customHeight="1" x14ac:dyDescent="0.25">
      <c r="A302" s="193"/>
      <c r="B302" s="214"/>
      <c r="C302" s="199"/>
      <c r="D302" s="202"/>
      <c r="E302" s="205"/>
      <c r="F302" s="208"/>
      <c r="G302" s="30" t="s">
        <v>4</v>
      </c>
      <c r="H302" s="165"/>
      <c r="I302" s="165"/>
      <c r="J302" s="165"/>
      <c r="K302" s="166"/>
      <c r="L302" s="167" t="e">
        <f t="shared" si="96"/>
        <v>#DIV/0!</v>
      </c>
      <c r="M302" s="166">
        <f t="shared" si="97"/>
        <v>0</v>
      </c>
      <c r="N302" s="167" t="e">
        <f t="shared" si="98"/>
        <v>#DIV/0!</v>
      </c>
      <c r="O302" s="166">
        <f t="shared" si="99"/>
        <v>0</v>
      </c>
      <c r="P302" s="225"/>
    </row>
    <row r="303" spans="1:16" ht="22.5" hidden="1" customHeight="1" thickBot="1" x14ac:dyDescent="0.3">
      <c r="A303" s="194"/>
      <c r="B303" s="215"/>
      <c r="C303" s="200"/>
      <c r="D303" s="203"/>
      <c r="E303" s="206"/>
      <c r="F303" s="209"/>
      <c r="G303" s="30" t="s">
        <v>6</v>
      </c>
      <c r="H303" s="165"/>
      <c r="I303" s="165"/>
      <c r="J303" s="165"/>
      <c r="K303" s="166"/>
      <c r="L303" s="167" t="e">
        <f t="shared" si="96"/>
        <v>#DIV/0!</v>
      </c>
      <c r="M303" s="166">
        <f t="shared" si="97"/>
        <v>0</v>
      </c>
      <c r="N303" s="167" t="e">
        <f t="shared" si="98"/>
        <v>#DIV/0!</v>
      </c>
      <c r="O303" s="166">
        <f t="shared" si="99"/>
        <v>0</v>
      </c>
      <c r="P303" s="226"/>
    </row>
    <row r="304" spans="1:16" ht="22.5" hidden="1" customHeight="1" x14ac:dyDescent="0.25">
      <c r="A304" s="192"/>
      <c r="B304" s="213"/>
      <c r="C304" s="198" t="s">
        <v>54</v>
      </c>
      <c r="D304" s="201"/>
      <c r="E304" s="204"/>
      <c r="F304" s="207"/>
      <c r="G304" s="31" t="s">
        <v>7</v>
      </c>
      <c r="H304" s="165">
        <f>H305+H306+H307</f>
        <v>0</v>
      </c>
      <c r="I304" s="165">
        <f>I305+I306+I307</f>
        <v>0</v>
      </c>
      <c r="J304" s="165">
        <f>J305+J306+J307</f>
        <v>0</v>
      </c>
      <c r="K304" s="165">
        <f>K305+K306+K307</f>
        <v>0</v>
      </c>
      <c r="L304" s="167" t="e">
        <f t="shared" si="96"/>
        <v>#DIV/0!</v>
      </c>
      <c r="M304" s="166">
        <f t="shared" si="97"/>
        <v>0</v>
      </c>
      <c r="N304" s="167" t="e">
        <f t="shared" si="98"/>
        <v>#DIV/0!</v>
      </c>
      <c r="O304" s="166">
        <f t="shared" si="99"/>
        <v>0</v>
      </c>
      <c r="P304" s="224"/>
    </row>
    <row r="305" spans="1:16" ht="22.5" hidden="1" customHeight="1" x14ac:dyDescent="0.25">
      <c r="A305" s="193"/>
      <c r="B305" s="214"/>
      <c r="C305" s="199"/>
      <c r="D305" s="202"/>
      <c r="E305" s="205"/>
      <c r="F305" s="208"/>
      <c r="G305" s="30" t="s">
        <v>5</v>
      </c>
      <c r="H305" s="165"/>
      <c r="I305" s="165"/>
      <c r="J305" s="165"/>
      <c r="K305" s="166"/>
      <c r="L305" s="167" t="e">
        <f t="shared" si="96"/>
        <v>#DIV/0!</v>
      </c>
      <c r="M305" s="166">
        <f t="shared" si="97"/>
        <v>0</v>
      </c>
      <c r="N305" s="167" t="e">
        <f t="shared" si="98"/>
        <v>#DIV/0!</v>
      </c>
      <c r="O305" s="166">
        <f t="shared" si="99"/>
        <v>0</v>
      </c>
      <c r="P305" s="225"/>
    </row>
    <row r="306" spans="1:16" ht="22.5" hidden="1" customHeight="1" x14ac:dyDescent="0.25">
      <c r="A306" s="193"/>
      <c r="B306" s="214"/>
      <c r="C306" s="199"/>
      <c r="D306" s="202"/>
      <c r="E306" s="205"/>
      <c r="F306" s="208"/>
      <c r="G306" s="30" t="s">
        <v>4</v>
      </c>
      <c r="H306" s="165"/>
      <c r="I306" s="165"/>
      <c r="J306" s="165"/>
      <c r="K306" s="166"/>
      <c r="L306" s="167" t="e">
        <f t="shared" si="96"/>
        <v>#DIV/0!</v>
      </c>
      <c r="M306" s="166">
        <f t="shared" si="97"/>
        <v>0</v>
      </c>
      <c r="N306" s="167" t="e">
        <f t="shared" si="98"/>
        <v>#DIV/0!</v>
      </c>
      <c r="O306" s="166">
        <f t="shared" si="99"/>
        <v>0</v>
      </c>
      <c r="P306" s="225"/>
    </row>
    <row r="307" spans="1:16" ht="22.5" hidden="1" customHeight="1" thickBot="1" x14ac:dyDescent="0.3">
      <c r="A307" s="194"/>
      <c r="B307" s="215"/>
      <c r="C307" s="200"/>
      <c r="D307" s="203"/>
      <c r="E307" s="206"/>
      <c r="F307" s="209"/>
      <c r="G307" s="30" t="s">
        <v>6</v>
      </c>
      <c r="H307" s="165"/>
      <c r="I307" s="165"/>
      <c r="J307" s="165"/>
      <c r="K307" s="166"/>
      <c r="L307" s="167" t="e">
        <f t="shared" si="96"/>
        <v>#DIV/0!</v>
      </c>
      <c r="M307" s="166">
        <f t="shared" si="97"/>
        <v>0</v>
      </c>
      <c r="N307" s="167" t="e">
        <f t="shared" si="98"/>
        <v>#DIV/0!</v>
      </c>
      <c r="O307" s="166">
        <f t="shared" si="99"/>
        <v>0</v>
      </c>
      <c r="P307" s="226"/>
    </row>
    <row r="308" spans="1:16" ht="22.5" hidden="1" customHeight="1" x14ac:dyDescent="0.25">
      <c r="A308" s="192"/>
      <c r="B308" s="213"/>
      <c r="C308" s="198" t="s">
        <v>54</v>
      </c>
      <c r="D308" s="201"/>
      <c r="E308" s="204"/>
      <c r="F308" s="207"/>
      <c r="G308" s="31" t="s">
        <v>7</v>
      </c>
      <c r="H308" s="165">
        <f>H309+H310+H311</f>
        <v>0</v>
      </c>
      <c r="I308" s="165">
        <f>I309+I310+I311</f>
        <v>0</v>
      </c>
      <c r="J308" s="165">
        <f>J309+J310+J311</f>
        <v>0</v>
      </c>
      <c r="K308" s="165">
        <f>K309+K310+K311</f>
        <v>0</v>
      </c>
      <c r="L308" s="167" t="e">
        <f t="shared" si="96"/>
        <v>#DIV/0!</v>
      </c>
      <c r="M308" s="166">
        <f t="shared" si="97"/>
        <v>0</v>
      </c>
      <c r="N308" s="167" t="e">
        <f t="shared" si="98"/>
        <v>#DIV/0!</v>
      </c>
      <c r="O308" s="166">
        <f t="shared" si="99"/>
        <v>0</v>
      </c>
      <c r="P308" s="224"/>
    </row>
    <row r="309" spans="1:16" ht="22.5" hidden="1" customHeight="1" x14ac:dyDescent="0.25">
      <c r="A309" s="193"/>
      <c r="B309" s="214"/>
      <c r="C309" s="199"/>
      <c r="D309" s="202"/>
      <c r="E309" s="205"/>
      <c r="F309" s="208"/>
      <c r="G309" s="30" t="s">
        <v>5</v>
      </c>
      <c r="H309" s="165"/>
      <c r="I309" s="165"/>
      <c r="J309" s="165"/>
      <c r="K309" s="166"/>
      <c r="L309" s="167" t="e">
        <f t="shared" si="96"/>
        <v>#DIV/0!</v>
      </c>
      <c r="M309" s="166">
        <f t="shared" si="97"/>
        <v>0</v>
      </c>
      <c r="N309" s="167" t="e">
        <f t="shared" si="98"/>
        <v>#DIV/0!</v>
      </c>
      <c r="O309" s="166">
        <f t="shared" si="99"/>
        <v>0</v>
      </c>
      <c r="P309" s="225"/>
    </row>
    <row r="310" spans="1:16" ht="22.5" hidden="1" customHeight="1" x14ac:dyDescent="0.25">
      <c r="A310" s="193"/>
      <c r="B310" s="214"/>
      <c r="C310" s="199"/>
      <c r="D310" s="202"/>
      <c r="E310" s="205"/>
      <c r="F310" s="208"/>
      <c r="G310" s="30" t="s">
        <v>4</v>
      </c>
      <c r="H310" s="165"/>
      <c r="I310" s="165"/>
      <c r="J310" s="165"/>
      <c r="K310" s="165"/>
      <c r="L310" s="167" t="e">
        <f t="shared" si="96"/>
        <v>#DIV/0!</v>
      </c>
      <c r="M310" s="166">
        <f t="shared" si="97"/>
        <v>0</v>
      </c>
      <c r="N310" s="167" t="e">
        <f t="shared" si="98"/>
        <v>#DIV/0!</v>
      </c>
      <c r="O310" s="166">
        <f t="shared" si="99"/>
        <v>0</v>
      </c>
      <c r="P310" s="225"/>
    </row>
    <row r="311" spans="1:16" ht="22.5" hidden="1" customHeight="1" thickBot="1" x14ac:dyDescent="0.3">
      <c r="A311" s="194"/>
      <c r="B311" s="215"/>
      <c r="C311" s="200"/>
      <c r="D311" s="203"/>
      <c r="E311" s="206"/>
      <c r="F311" s="209"/>
      <c r="G311" s="30" t="s">
        <v>6</v>
      </c>
      <c r="H311" s="165"/>
      <c r="I311" s="165"/>
      <c r="J311" s="165"/>
      <c r="K311" s="166"/>
      <c r="L311" s="167" t="e">
        <f t="shared" si="96"/>
        <v>#DIV/0!</v>
      </c>
      <c r="M311" s="166">
        <f t="shared" si="97"/>
        <v>0</v>
      </c>
      <c r="N311" s="167" t="e">
        <f t="shared" si="98"/>
        <v>#DIV/0!</v>
      </c>
      <c r="O311" s="166">
        <f t="shared" si="99"/>
        <v>0</v>
      </c>
      <c r="P311" s="226"/>
    </row>
    <row r="312" spans="1:16" ht="22.5" hidden="1" customHeight="1" x14ac:dyDescent="0.25">
      <c r="A312" s="192"/>
      <c r="B312" s="213"/>
      <c r="C312" s="198" t="s">
        <v>54</v>
      </c>
      <c r="D312" s="201"/>
      <c r="E312" s="201"/>
      <c r="F312" s="207"/>
      <c r="G312" s="31" t="s">
        <v>7</v>
      </c>
      <c r="H312" s="165">
        <f>H313+H314+H315</f>
        <v>0</v>
      </c>
      <c r="I312" s="165">
        <f>I313+I314+I315</f>
        <v>0</v>
      </c>
      <c r="J312" s="165">
        <f>J313+J314+J315</f>
        <v>0</v>
      </c>
      <c r="K312" s="165">
        <f>K313+K314+K315</f>
        <v>0</v>
      </c>
      <c r="L312" s="167" t="e">
        <f t="shared" ref="L312:L319" si="102">J312/H312*100</f>
        <v>#DIV/0!</v>
      </c>
      <c r="M312" s="166">
        <f t="shared" ref="M312:M319" si="103">J312-H312</f>
        <v>0</v>
      </c>
      <c r="N312" s="167" t="e">
        <f t="shared" ref="N312:N319" si="104">K312/H312*100</f>
        <v>#DIV/0!</v>
      </c>
      <c r="O312" s="166">
        <f t="shared" ref="O312:O319" si="105">K312-H312</f>
        <v>0</v>
      </c>
      <c r="P312" s="224"/>
    </row>
    <row r="313" spans="1:16" ht="22.5" hidden="1" customHeight="1" x14ac:dyDescent="0.25">
      <c r="A313" s="193"/>
      <c r="B313" s="214"/>
      <c r="C313" s="199"/>
      <c r="D313" s="202"/>
      <c r="E313" s="202"/>
      <c r="F313" s="208"/>
      <c r="G313" s="30" t="s">
        <v>5</v>
      </c>
      <c r="H313" s="165"/>
      <c r="I313" s="165"/>
      <c r="J313" s="165"/>
      <c r="K313" s="168"/>
      <c r="L313" s="167" t="e">
        <f t="shared" si="102"/>
        <v>#DIV/0!</v>
      </c>
      <c r="M313" s="166">
        <f t="shared" si="103"/>
        <v>0</v>
      </c>
      <c r="N313" s="167" t="e">
        <f t="shared" si="104"/>
        <v>#DIV/0!</v>
      </c>
      <c r="O313" s="166">
        <f t="shared" si="105"/>
        <v>0</v>
      </c>
      <c r="P313" s="225"/>
    </row>
    <row r="314" spans="1:16" ht="22.5" hidden="1" customHeight="1" x14ac:dyDescent="0.25">
      <c r="A314" s="193"/>
      <c r="B314" s="214"/>
      <c r="C314" s="199"/>
      <c r="D314" s="202"/>
      <c r="E314" s="202"/>
      <c r="F314" s="208"/>
      <c r="G314" s="30" t="s">
        <v>4</v>
      </c>
      <c r="H314" s="165"/>
      <c r="I314" s="165"/>
      <c r="J314" s="165"/>
      <c r="K314" s="168"/>
      <c r="L314" s="167" t="e">
        <f t="shared" si="102"/>
        <v>#DIV/0!</v>
      </c>
      <c r="M314" s="166">
        <f t="shared" si="103"/>
        <v>0</v>
      </c>
      <c r="N314" s="167" t="e">
        <f t="shared" si="104"/>
        <v>#DIV/0!</v>
      </c>
      <c r="O314" s="166">
        <f t="shared" si="105"/>
        <v>0</v>
      </c>
      <c r="P314" s="225"/>
    </row>
    <row r="315" spans="1:16" ht="22.5" hidden="1" customHeight="1" thickBot="1" x14ac:dyDescent="0.3">
      <c r="A315" s="194"/>
      <c r="B315" s="215"/>
      <c r="C315" s="200"/>
      <c r="D315" s="203"/>
      <c r="E315" s="203"/>
      <c r="F315" s="209"/>
      <c r="G315" s="30" t="s">
        <v>6</v>
      </c>
      <c r="H315" s="165"/>
      <c r="I315" s="165"/>
      <c r="J315" s="165"/>
      <c r="K315" s="168"/>
      <c r="L315" s="167" t="e">
        <f t="shared" si="102"/>
        <v>#DIV/0!</v>
      </c>
      <c r="M315" s="166">
        <f t="shared" si="103"/>
        <v>0</v>
      </c>
      <c r="N315" s="167" t="e">
        <f t="shared" si="104"/>
        <v>#DIV/0!</v>
      </c>
      <c r="O315" s="166">
        <f t="shared" si="105"/>
        <v>0</v>
      </c>
      <c r="P315" s="226"/>
    </row>
    <row r="316" spans="1:16" ht="22.5" hidden="1" customHeight="1" x14ac:dyDescent="0.25">
      <c r="A316" s="192"/>
      <c r="B316" s="213"/>
      <c r="C316" s="198" t="s">
        <v>54</v>
      </c>
      <c r="D316" s="201"/>
      <c r="E316" s="201"/>
      <c r="F316" s="207"/>
      <c r="G316" s="31" t="s">
        <v>7</v>
      </c>
      <c r="H316" s="165">
        <f>H317+H318+H319</f>
        <v>0</v>
      </c>
      <c r="I316" s="165">
        <f>I317+I318+I319</f>
        <v>0</v>
      </c>
      <c r="J316" s="165">
        <f>J317+J318+J319</f>
        <v>0</v>
      </c>
      <c r="K316" s="165">
        <f>K317+K318+K319</f>
        <v>0</v>
      </c>
      <c r="L316" s="167" t="e">
        <f t="shared" si="102"/>
        <v>#DIV/0!</v>
      </c>
      <c r="M316" s="166">
        <f t="shared" si="103"/>
        <v>0</v>
      </c>
      <c r="N316" s="167" t="e">
        <f t="shared" si="104"/>
        <v>#DIV/0!</v>
      </c>
      <c r="O316" s="166">
        <f t="shared" si="105"/>
        <v>0</v>
      </c>
      <c r="P316" s="224"/>
    </row>
    <row r="317" spans="1:16" ht="22.5" hidden="1" customHeight="1" x14ac:dyDescent="0.25">
      <c r="A317" s="193"/>
      <c r="B317" s="214"/>
      <c r="C317" s="199"/>
      <c r="D317" s="202"/>
      <c r="E317" s="202"/>
      <c r="F317" s="208"/>
      <c r="G317" s="30" t="s">
        <v>5</v>
      </c>
      <c r="H317" s="165"/>
      <c r="I317" s="165"/>
      <c r="J317" s="165"/>
      <c r="K317" s="168"/>
      <c r="L317" s="167" t="e">
        <f t="shared" si="102"/>
        <v>#DIV/0!</v>
      </c>
      <c r="M317" s="166">
        <f t="shared" si="103"/>
        <v>0</v>
      </c>
      <c r="N317" s="167" t="e">
        <f t="shared" si="104"/>
        <v>#DIV/0!</v>
      </c>
      <c r="O317" s="166">
        <f t="shared" si="105"/>
        <v>0</v>
      </c>
      <c r="P317" s="225"/>
    </row>
    <row r="318" spans="1:16" ht="22.5" hidden="1" customHeight="1" x14ac:dyDescent="0.25">
      <c r="A318" s="193"/>
      <c r="B318" s="214"/>
      <c r="C318" s="199"/>
      <c r="D318" s="202"/>
      <c r="E318" s="202"/>
      <c r="F318" s="208"/>
      <c r="G318" s="30" t="s">
        <v>4</v>
      </c>
      <c r="H318" s="165"/>
      <c r="I318" s="165"/>
      <c r="J318" s="165"/>
      <c r="K318" s="168"/>
      <c r="L318" s="167" t="e">
        <f t="shared" si="102"/>
        <v>#DIV/0!</v>
      </c>
      <c r="M318" s="166">
        <f t="shared" si="103"/>
        <v>0</v>
      </c>
      <c r="N318" s="167" t="e">
        <f t="shared" si="104"/>
        <v>#DIV/0!</v>
      </c>
      <c r="O318" s="166">
        <f t="shared" si="105"/>
        <v>0</v>
      </c>
      <c r="P318" s="225"/>
    </row>
    <row r="319" spans="1:16" ht="22.5" hidden="1" customHeight="1" thickBot="1" x14ac:dyDescent="0.3">
      <c r="A319" s="194"/>
      <c r="B319" s="215"/>
      <c r="C319" s="200"/>
      <c r="D319" s="203"/>
      <c r="E319" s="203"/>
      <c r="F319" s="209"/>
      <c r="G319" s="30" t="s">
        <v>6</v>
      </c>
      <c r="H319" s="165"/>
      <c r="I319" s="165"/>
      <c r="J319" s="165"/>
      <c r="K319" s="168"/>
      <c r="L319" s="167" t="e">
        <f t="shared" si="102"/>
        <v>#DIV/0!</v>
      </c>
      <c r="M319" s="166">
        <f t="shared" si="103"/>
        <v>0</v>
      </c>
      <c r="N319" s="167" t="e">
        <f t="shared" si="104"/>
        <v>#DIV/0!</v>
      </c>
      <c r="O319" s="166">
        <f t="shared" si="105"/>
        <v>0</v>
      </c>
      <c r="P319" s="226"/>
    </row>
    <row r="320" spans="1:16" ht="22.5" hidden="1" customHeight="1" x14ac:dyDescent="0.25">
      <c r="A320" s="192"/>
      <c r="B320" s="213"/>
      <c r="C320" s="198" t="s">
        <v>54</v>
      </c>
      <c r="D320" s="201"/>
      <c r="E320" s="201"/>
      <c r="F320" s="207"/>
      <c r="G320" s="31" t="s">
        <v>7</v>
      </c>
      <c r="H320" s="165">
        <f>H321+H322+H323</f>
        <v>0</v>
      </c>
      <c r="I320" s="165">
        <f>I321+I322+I323</f>
        <v>0</v>
      </c>
      <c r="J320" s="165">
        <f>J321+J322+J323</f>
        <v>0</v>
      </c>
      <c r="K320" s="165">
        <f>K321+K322+K323</f>
        <v>0</v>
      </c>
      <c r="L320" s="167" t="e">
        <f t="shared" ref="L320:L323" si="106">J320/H320*100</f>
        <v>#DIV/0!</v>
      </c>
      <c r="M320" s="166">
        <f t="shared" ref="M320:M323" si="107">J320-H320</f>
        <v>0</v>
      </c>
      <c r="N320" s="167" t="e">
        <f t="shared" ref="N320:N323" si="108">K320/H320*100</f>
        <v>#DIV/0!</v>
      </c>
      <c r="O320" s="166">
        <f t="shared" ref="O320:O323" si="109">K320-H320</f>
        <v>0</v>
      </c>
      <c r="P320" s="224"/>
    </row>
    <row r="321" spans="1:16" ht="22.5" hidden="1" customHeight="1" x14ac:dyDescent="0.25">
      <c r="A321" s="193"/>
      <c r="B321" s="214"/>
      <c r="C321" s="199"/>
      <c r="D321" s="202"/>
      <c r="E321" s="202"/>
      <c r="F321" s="208"/>
      <c r="G321" s="30" t="s">
        <v>5</v>
      </c>
      <c r="H321" s="165"/>
      <c r="I321" s="165"/>
      <c r="J321" s="165"/>
      <c r="K321" s="168"/>
      <c r="L321" s="167" t="e">
        <f t="shared" si="106"/>
        <v>#DIV/0!</v>
      </c>
      <c r="M321" s="166">
        <f t="shared" si="107"/>
        <v>0</v>
      </c>
      <c r="N321" s="167" t="e">
        <f t="shared" si="108"/>
        <v>#DIV/0!</v>
      </c>
      <c r="O321" s="166">
        <f t="shared" si="109"/>
        <v>0</v>
      </c>
      <c r="P321" s="225"/>
    </row>
    <row r="322" spans="1:16" ht="22.5" hidden="1" customHeight="1" x14ac:dyDescent="0.25">
      <c r="A322" s="193"/>
      <c r="B322" s="214"/>
      <c r="C322" s="199"/>
      <c r="D322" s="202"/>
      <c r="E322" s="202"/>
      <c r="F322" s="208"/>
      <c r="G322" s="30" t="s">
        <v>4</v>
      </c>
      <c r="H322" s="165"/>
      <c r="I322" s="165"/>
      <c r="J322" s="165"/>
      <c r="K322" s="168"/>
      <c r="L322" s="167" t="e">
        <f t="shared" si="106"/>
        <v>#DIV/0!</v>
      </c>
      <c r="M322" s="166">
        <f t="shared" si="107"/>
        <v>0</v>
      </c>
      <c r="N322" s="167" t="e">
        <f t="shared" si="108"/>
        <v>#DIV/0!</v>
      </c>
      <c r="O322" s="166">
        <f t="shared" si="109"/>
        <v>0</v>
      </c>
      <c r="P322" s="225"/>
    </row>
    <row r="323" spans="1:16" ht="22.5" hidden="1" customHeight="1" thickBot="1" x14ac:dyDescent="0.3">
      <c r="A323" s="194"/>
      <c r="B323" s="215"/>
      <c r="C323" s="200"/>
      <c r="D323" s="203"/>
      <c r="E323" s="203"/>
      <c r="F323" s="209"/>
      <c r="G323" s="30" t="s">
        <v>6</v>
      </c>
      <c r="H323" s="165"/>
      <c r="I323" s="165"/>
      <c r="J323" s="165"/>
      <c r="K323" s="168"/>
      <c r="L323" s="167" t="e">
        <f t="shared" si="106"/>
        <v>#DIV/0!</v>
      </c>
      <c r="M323" s="166">
        <f t="shared" si="107"/>
        <v>0</v>
      </c>
      <c r="N323" s="167" t="e">
        <f t="shared" si="108"/>
        <v>#DIV/0!</v>
      </c>
      <c r="O323" s="166">
        <f t="shared" si="109"/>
        <v>0</v>
      </c>
      <c r="P323" s="226"/>
    </row>
    <row r="324" spans="1:16" ht="34.5" hidden="1" customHeight="1" x14ac:dyDescent="0.25">
      <c r="A324" s="192"/>
      <c r="B324" s="213"/>
      <c r="C324" s="198" t="s">
        <v>54</v>
      </c>
      <c r="D324" s="201"/>
      <c r="E324" s="201"/>
      <c r="F324" s="207"/>
      <c r="G324" s="31" t="s">
        <v>7</v>
      </c>
      <c r="H324" s="165">
        <f>H325+H326+H327</f>
        <v>0</v>
      </c>
      <c r="I324" s="165">
        <f>I325+I326+I327</f>
        <v>0</v>
      </c>
      <c r="J324" s="165">
        <f>J325+J326+J327</f>
        <v>0</v>
      </c>
      <c r="K324" s="165">
        <f>K325+K326+K327</f>
        <v>0</v>
      </c>
      <c r="L324" s="167" t="e">
        <f t="shared" si="96"/>
        <v>#DIV/0!</v>
      </c>
      <c r="M324" s="166">
        <f t="shared" si="97"/>
        <v>0</v>
      </c>
      <c r="N324" s="167" t="e">
        <f t="shared" si="98"/>
        <v>#DIV/0!</v>
      </c>
      <c r="O324" s="166">
        <f t="shared" si="99"/>
        <v>0</v>
      </c>
      <c r="P324" s="224"/>
    </row>
    <row r="325" spans="1:16" ht="33.75" hidden="1" customHeight="1" x14ac:dyDescent="0.25">
      <c r="A325" s="193"/>
      <c r="B325" s="214"/>
      <c r="C325" s="199"/>
      <c r="D325" s="202"/>
      <c r="E325" s="202"/>
      <c r="F325" s="208"/>
      <c r="G325" s="30" t="s">
        <v>5</v>
      </c>
      <c r="H325" s="165"/>
      <c r="I325" s="165"/>
      <c r="J325" s="165"/>
      <c r="K325" s="165"/>
      <c r="L325" s="167" t="e">
        <f t="shared" si="96"/>
        <v>#DIV/0!</v>
      </c>
      <c r="M325" s="166">
        <f t="shared" si="97"/>
        <v>0</v>
      </c>
      <c r="N325" s="167" t="e">
        <f t="shared" si="98"/>
        <v>#DIV/0!</v>
      </c>
      <c r="O325" s="166">
        <f t="shared" si="99"/>
        <v>0</v>
      </c>
      <c r="P325" s="225"/>
    </row>
    <row r="326" spans="1:16" ht="34.5" hidden="1" customHeight="1" x14ac:dyDescent="0.25">
      <c r="A326" s="193"/>
      <c r="B326" s="214"/>
      <c r="C326" s="199"/>
      <c r="D326" s="202"/>
      <c r="E326" s="202"/>
      <c r="F326" s="208"/>
      <c r="G326" s="30" t="s">
        <v>4</v>
      </c>
      <c r="H326" s="165"/>
      <c r="I326" s="165"/>
      <c r="J326" s="165"/>
      <c r="K326" s="166"/>
      <c r="L326" s="167" t="e">
        <f t="shared" si="96"/>
        <v>#DIV/0!</v>
      </c>
      <c r="M326" s="166">
        <f t="shared" si="97"/>
        <v>0</v>
      </c>
      <c r="N326" s="167" t="e">
        <f t="shared" si="98"/>
        <v>#DIV/0!</v>
      </c>
      <c r="O326" s="166">
        <f t="shared" si="99"/>
        <v>0</v>
      </c>
      <c r="P326" s="225"/>
    </row>
    <row r="327" spans="1:16" ht="30.75" hidden="1" customHeight="1" thickBot="1" x14ac:dyDescent="0.3">
      <c r="A327" s="194"/>
      <c r="B327" s="215"/>
      <c r="C327" s="200"/>
      <c r="D327" s="203"/>
      <c r="E327" s="203"/>
      <c r="F327" s="209"/>
      <c r="G327" s="30" t="s">
        <v>6</v>
      </c>
      <c r="H327" s="165"/>
      <c r="I327" s="165"/>
      <c r="J327" s="165"/>
      <c r="K327" s="166"/>
      <c r="L327" s="167" t="e">
        <f t="shared" si="96"/>
        <v>#DIV/0!</v>
      </c>
      <c r="M327" s="166">
        <f t="shared" si="97"/>
        <v>0</v>
      </c>
      <c r="N327" s="167" t="e">
        <f t="shared" si="98"/>
        <v>#DIV/0!</v>
      </c>
      <c r="O327" s="166">
        <f t="shared" si="99"/>
        <v>0</v>
      </c>
      <c r="P327" s="226"/>
    </row>
    <row r="328" spans="1:16" ht="22.5" customHeight="1" x14ac:dyDescent="0.25">
      <c r="A328" s="285" t="s">
        <v>157</v>
      </c>
      <c r="B328" s="275" t="s">
        <v>155</v>
      </c>
      <c r="C328" s="198" t="s">
        <v>268</v>
      </c>
      <c r="D328" s="219" t="s">
        <v>54</v>
      </c>
      <c r="E328" s="220" t="s">
        <v>54</v>
      </c>
      <c r="F328" s="207" t="s">
        <v>54</v>
      </c>
      <c r="G328" s="31" t="s">
        <v>7</v>
      </c>
      <c r="H328" s="177">
        <f>H329+H330+H331</f>
        <v>31468.699999999997</v>
      </c>
      <c r="I328" s="165">
        <f>I329+I330+I331</f>
        <v>26746</v>
      </c>
      <c r="J328" s="165">
        <f>J329+J330+J331</f>
        <v>26746</v>
      </c>
      <c r="K328" s="165">
        <f>K329+K330+K331</f>
        <v>26746</v>
      </c>
      <c r="L328" s="167">
        <f t="shared" ref="L328:L404" si="110">J328/H328*100</f>
        <v>84.992389262981959</v>
      </c>
      <c r="M328" s="166">
        <f t="shared" ref="M328:M404" si="111">J328-H328</f>
        <v>-4722.6999999999971</v>
      </c>
      <c r="N328" s="167">
        <f t="shared" ref="N328:N404" si="112">K328/H328*100</f>
        <v>84.992389262981959</v>
      </c>
      <c r="O328" s="166">
        <f t="shared" ref="O328:O404" si="113">K328-H328</f>
        <v>-4722.6999999999971</v>
      </c>
      <c r="P328" s="224"/>
    </row>
    <row r="329" spans="1:16" ht="22.5" customHeight="1" x14ac:dyDescent="0.25">
      <c r="A329" s="286"/>
      <c r="B329" s="276"/>
      <c r="C329" s="199"/>
      <c r="D329" s="202"/>
      <c r="E329" s="205"/>
      <c r="F329" s="208"/>
      <c r="G329" s="30" t="s">
        <v>5</v>
      </c>
      <c r="H329" s="177">
        <f>H333</f>
        <v>14592.1</v>
      </c>
      <c r="I329" s="165">
        <f>I333</f>
        <v>11785.7</v>
      </c>
      <c r="J329" s="165">
        <f>J333</f>
        <v>11785.7</v>
      </c>
      <c r="K329" s="165">
        <f>K333</f>
        <v>11785.7</v>
      </c>
      <c r="L329" s="167">
        <f t="shared" si="110"/>
        <v>80.767675660117462</v>
      </c>
      <c r="M329" s="166">
        <f t="shared" si="111"/>
        <v>-2806.3999999999996</v>
      </c>
      <c r="N329" s="167">
        <f t="shared" si="112"/>
        <v>80.767675660117462</v>
      </c>
      <c r="O329" s="166">
        <f t="shared" si="113"/>
        <v>-2806.3999999999996</v>
      </c>
      <c r="P329" s="225"/>
    </row>
    <row r="330" spans="1:16" ht="22.5" customHeight="1" x14ac:dyDescent="0.25">
      <c r="A330" s="286"/>
      <c r="B330" s="276"/>
      <c r="C330" s="199"/>
      <c r="D330" s="202"/>
      <c r="E330" s="205"/>
      <c r="F330" s="208"/>
      <c r="G330" s="30" t="s">
        <v>4</v>
      </c>
      <c r="H330" s="177">
        <f>H334</f>
        <v>16876.599999999999</v>
      </c>
      <c r="I330" s="165">
        <f t="shared" ref="I330:J331" si="114">I334</f>
        <v>14960.300000000001</v>
      </c>
      <c r="J330" s="165">
        <f t="shared" si="114"/>
        <v>14960.300000000001</v>
      </c>
      <c r="K330" s="165">
        <f t="shared" ref="K330" si="115">K334</f>
        <v>14960.300000000001</v>
      </c>
      <c r="L330" s="167">
        <f t="shared" si="110"/>
        <v>88.645224749060844</v>
      </c>
      <c r="M330" s="166">
        <f t="shared" si="111"/>
        <v>-1916.2999999999975</v>
      </c>
      <c r="N330" s="167">
        <f t="shared" si="112"/>
        <v>88.645224749060844</v>
      </c>
      <c r="O330" s="166">
        <f t="shared" si="113"/>
        <v>-1916.2999999999975</v>
      </c>
      <c r="P330" s="225"/>
    </row>
    <row r="331" spans="1:16" ht="22.5" customHeight="1" thickBot="1" x14ac:dyDescent="0.3">
      <c r="A331" s="287"/>
      <c r="B331" s="277"/>
      <c r="C331" s="200"/>
      <c r="D331" s="203"/>
      <c r="E331" s="206"/>
      <c r="F331" s="209"/>
      <c r="G331" s="30" t="s">
        <v>6</v>
      </c>
      <c r="H331" s="165">
        <f t="shared" ref="H331" si="116">H335</f>
        <v>0</v>
      </c>
      <c r="I331" s="165">
        <f t="shared" si="114"/>
        <v>0</v>
      </c>
      <c r="J331" s="165">
        <f t="shared" si="114"/>
        <v>0</v>
      </c>
      <c r="K331" s="165">
        <f t="shared" ref="K331" si="117">K335</f>
        <v>0</v>
      </c>
      <c r="L331" s="167" t="e">
        <f t="shared" si="110"/>
        <v>#DIV/0!</v>
      </c>
      <c r="M331" s="166">
        <f t="shared" si="111"/>
        <v>0</v>
      </c>
      <c r="N331" s="167" t="e">
        <f t="shared" si="112"/>
        <v>#DIV/0!</v>
      </c>
      <c r="O331" s="166">
        <f t="shared" si="113"/>
        <v>0</v>
      </c>
      <c r="P331" s="226"/>
    </row>
    <row r="332" spans="1:16" ht="22.5" customHeight="1" x14ac:dyDescent="0.25">
      <c r="A332" s="285" t="s">
        <v>156</v>
      </c>
      <c r="B332" s="213" t="s">
        <v>158</v>
      </c>
      <c r="C332" s="198" t="s">
        <v>54</v>
      </c>
      <c r="D332" s="219" t="s">
        <v>54</v>
      </c>
      <c r="E332" s="220" t="s">
        <v>54</v>
      </c>
      <c r="F332" s="207" t="s">
        <v>54</v>
      </c>
      <c r="G332" s="31" t="s">
        <v>7</v>
      </c>
      <c r="H332" s="165">
        <f>H333+H334+H335</f>
        <v>31468.699999999997</v>
      </c>
      <c r="I332" s="165">
        <f>I333+I334+I335</f>
        <v>26746</v>
      </c>
      <c r="J332" s="165">
        <f>J333+J334+J335</f>
        <v>26746</v>
      </c>
      <c r="K332" s="165">
        <f>K333+K334+K335</f>
        <v>26746</v>
      </c>
      <c r="L332" s="167">
        <f t="shared" si="110"/>
        <v>84.992389262981959</v>
      </c>
      <c r="M332" s="166">
        <f t="shared" si="111"/>
        <v>-4722.6999999999971</v>
      </c>
      <c r="N332" s="167">
        <f t="shared" si="112"/>
        <v>84.992389262981959</v>
      </c>
      <c r="O332" s="166">
        <f t="shared" si="113"/>
        <v>-4722.6999999999971</v>
      </c>
      <c r="P332" s="224"/>
    </row>
    <row r="333" spans="1:16" ht="22.5" customHeight="1" x14ac:dyDescent="0.25">
      <c r="A333" s="286"/>
      <c r="B333" s="214"/>
      <c r="C333" s="199"/>
      <c r="D333" s="202"/>
      <c r="E333" s="205"/>
      <c r="F333" s="208"/>
      <c r="G333" s="30" t="s">
        <v>5</v>
      </c>
      <c r="H333" s="165">
        <f t="shared" ref="H333:K335" si="118">H337+H358</f>
        <v>14592.1</v>
      </c>
      <c r="I333" s="165">
        <f t="shared" si="118"/>
        <v>11785.7</v>
      </c>
      <c r="J333" s="165">
        <f t="shared" si="118"/>
        <v>11785.7</v>
      </c>
      <c r="K333" s="165">
        <f t="shared" si="118"/>
        <v>11785.7</v>
      </c>
      <c r="L333" s="167">
        <f t="shared" si="110"/>
        <v>80.767675660117462</v>
      </c>
      <c r="M333" s="166">
        <f t="shared" si="111"/>
        <v>-2806.3999999999996</v>
      </c>
      <c r="N333" s="167">
        <f t="shared" si="112"/>
        <v>80.767675660117462</v>
      </c>
      <c r="O333" s="166">
        <f t="shared" si="113"/>
        <v>-2806.3999999999996</v>
      </c>
      <c r="P333" s="225"/>
    </row>
    <row r="334" spans="1:16" ht="22.5" customHeight="1" x14ac:dyDescent="0.25">
      <c r="A334" s="286"/>
      <c r="B334" s="214"/>
      <c r="C334" s="199"/>
      <c r="D334" s="202"/>
      <c r="E334" s="205"/>
      <c r="F334" s="208"/>
      <c r="G334" s="30" t="s">
        <v>4</v>
      </c>
      <c r="H334" s="165">
        <f t="shared" si="118"/>
        <v>16876.599999999999</v>
      </c>
      <c r="I334" s="165">
        <f t="shared" si="118"/>
        <v>14960.300000000001</v>
      </c>
      <c r="J334" s="165">
        <f t="shared" si="118"/>
        <v>14960.300000000001</v>
      </c>
      <c r="K334" s="165">
        <f t="shared" si="118"/>
        <v>14960.300000000001</v>
      </c>
      <c r="L334" s="167">
        <f t="shared" si="110"/>
        <v>88.645224749060844</v>
      </c>
      <c r="M334" s="166">
        <f t="shared" si="111"/>
        <v>-1916.2999999999975</v>
      </c>
      <c r="N334" s="167">
        <f t="shared" si="112"/>
        <v>88.645224749060844</v>
      </c>
      <c r="O334" s="166">
        <f t="shared" si="113"/>
        <v>-1916.2999999999975</v>
      </c>
      <c r="P334" s="225"/>
    </row>
    <row r="335" spans="1:16" ht="22.5" customHeight="1" thickBot="1" x14ac:dyDescent="0.3">
      <c r="A335" s="287"/>
      <c r="B335" s="215"/>
      <c r="C335" s="200"/>
      <c r="D335" s="203"/>
      <c r="E335" s="206"/>
      <c r="F335" s="209"/>
      <c r="G335" s="30" t="s">
        <v>6</v>
      </c>
      <c r="H335" s="165">
        <f t="shared" si="118"/>
        <v>0</v>
      </c>
      <c r="I335" s="165">
        <f t="shared" si="118"/>
        <v>0</v>
      </c>
      <c r="J335" s="165">
        <f t="shared" si="118"/>
        <v>0</v>
      </c>
      <c r="K335" s="165">
        <f t="shared" si="118"/>
        <v>0</v>
      </c>
      <c r="L335" s="167" t="e">
        <f t="shared" si="110"/>
        <v>#DIV/0!</v>
      </c>
      <c r="M335" s="166">
        <f t="shared" si="111"/>
        <v>0</v>
      </c>
      <c r="N335" s="167" t="e">
        <f t="shared" si="112"/>
        <v>#DIV/0!</v>
      </c>
      <c r="O335" s="166">
        <f t="shared" si="113"/>
        <v>0</v>
      </c>
      <c r="P335" s="226"/>
    </row>
    <row r="336" spans="1:16" ht="22.5" customHeight="1" x14ac:dyDescent="0.25">
      <c r="A336" s="192" t="s">
        <v>159</v>
      </c>
      <c r="B336" s="213" t="s">
        <v>160</v>
      </c>
      <c r="C336" s="198" t="s">
        <v>54</v>
      </c>
      <c r="D336" s="219" t="s">
        <v>54</v>
      </c>
      <c r="E336" s="220" t="s">
        <v>54</v>
      </c>
      <c r="F336" s="207" t="s">
        <v>54</v>
      </c>
      <c r="G336" s="31" t="s">
        <v>7</v>
      </c>
      <c r="H336" s="165">
        <f>H337+H338+H339</f>
        <v>31046.5</v>
      </c>
      <c r="I336" s="165">
        <f>I337+I338+I339</f>
        <v>26323.800000000003</v>
      </c>
      <c r="J336" s="165">
        <f>J337+J338+J339</f>
        <v>26323.800000000003</v>
      </c>
      <c r="K336" s="165">
        <f>K337+K338+K339</f>
        <v>26323.800000000003</v>
      </c>
      <c r="L336" s="167">
        <f t="shared" si="110"/>
        <v>84.788301418839495</v>
      </c>
      <c r="M336" s="166">
        <f t="shared" si="111"/>
        <v>-4722.6999999999971</v>
      </c>
      <c r="N336" s="167">
        <f t="shared" si="112"/>
        <v>84.788301418839495</v>
      </c>
      <c r="O336" s="166">
        <f t="shared" si="113"/>
        <v>-4722.6999999999971</v>
      </c>
      <c r="P336" s="224"/>
    </row>
    <row r="337" spans="1:16" ht="22.5" customHeight="1" x14ac:dyDescent="0.25">
      <c r="A337" s="193"/>
      <c r="B337" s="214"/>
      <c r="C337" s="199"/>
      <c r="D337" s="202"/>
      <c r="E337" s="205"/>
      <c r="F337" s="208"/>
      <c r="G337" s="30" t="s">
        <v>5</v>
      </c>
      <c r="H337" s="165">
        <f t="shared" ref="H337:K338" si="119">H341+H354</f>
        <v>14571</v>
      </c>
      <c r="I337" s="165">
        <f t="shared" si="119"/>
        <v>11764.6</v>
      </c>
      <c r="J337" s="165">
        <f t="shared" si="119"/>
        <v>11764.6</v>
      </c>
      <c r="K337" s="165">
        <f t="shared" si="119"/>
        <v>11764.6</v>
      </c>
      <c r="L337" s="167">
        <f t="shared" si="110"/>
        <v>80.739825681147494</v>
      </c>
      <c r="M337" s="166">
        <f t="shared" si="111"/>
        <v>-2806.3999999999996</v>
      </c>
      <c r="N337" s="167">
        <f t="shared" si="112"/>
        <v>80.739825681147494</v>
      </c>
      <c r="O337" s="166">
        <f t="shared" si="113"/>
        <v>-2806.3999999999996</v>
      </c>
      <c r="P337" s="225"/>
    </row>
    <row r="338" spans="1:16" ht="22.5" customHeight="1" x14ac:dyDescent="0.25">
      <c r="A338" s="193"/>
      <c r="B338" s="214"/>
      <c r="C338" s="199"/>
      <c r="D338" s="202"/>
      <c r="E338" s="205"/>
      <c r="F338" s="208"/>
      <c r="G338" s="30" t="s">
        <v>4</v>
      </c>
      <c r="H338" s="165">
        <f t="shared" si="119"/>
        <v>16475.5</v>
      </c>
      <c r="I338" s="165">
        <f t="shared" si="119"/>
        <v>14559.2</v>
      </c>
      <c r="J338" s="165">
        <f t="shared" si="119"/>
        <v>14559.2</v>
      </c>
      <c r="K338" s="165">
        <f t="shared" si="119"/>
        <v>14559.2</v>
      </c>
      <c r="L338" s="167">
        <f t="shared" si="110"/>
        <v>88.368790021547156</v>
      </c>
      <c r="M338" s="166">
        <f t="shared" si="111"/>
        <v>-1916.2999999999993</v>
      </c>
      <c r="N338" s="167">
        <f t="shared" si="112"/>
        <v>88.368790021547156</v>
      </c>
      <c r="O338" s="166">
        <f t="shared" si="113"/>
        <v>-1916.2999999999993</v>
      </c>
      <c r="P338" s="225"/>
    </row>
    <row r="339" spans="1:16" ht="22.5" customHeight="1" thickBot="1" x14ac:dyDescent="0.3">
      <c r="A339" s="194"/>
      <c r="B339" s="215"/>
      <c r="C339" s="200"/>
      <c r="D339" s="203"/>
      <c r="E339" s="206"/>
      <c r="F339" s="209"/>
      <c r="G339" s="30" t="s">
        <v>6</v>
      </c>
      <c r="H339" s="165">
        <f>H343+H356</f>
        <v>0</v>
      </c>
      <c r="I339" s="165">
        <f t="shared" ref="I339" si="120">I343</f>
        <v>0</v>
      </c>
      <c r="J339" s="165">
        <f t="shared" ref="J339" si="121">J343</f>
        <v>0</v>
      </c>
      <c r="K339" s="165">
        <f>K343+K356</f>
        <v>0</v>
      </c>
      <c r="L339" s="167" t="e">
        <f t="shared" si="110"/>
        <v>#DIV/0!</v>
      </c>
      <c r="M339" s="166">
        <f t="shared" si="111"/>
        <v>0</v>
      </c>
      <c r="N339" s="167" t="e">
        <f t="shared" si="112"/>
        <v>#DIV/0!</v>
      </c>
      <c r="O339" s="166">
        <f t="shared" si="113"/>
        <v>0</v>
      </c>
      <c r="P339" s="226"/>
    </row>
    <row r="340" spans="1:16" ht="34.5" customHeight="1" x14ac:dyDescent="0.25">
      <c r="A340" s="192" t="s">
        <v>162</v>
      </c>
      <c r="B340" s="213" t="s">
        <v>161</v>
      </c>
      <c r="C340" s="198" t="s">
        <v>54</v>
      </c>
      <c r="D340" s="201">
        <v>43831</v>
      </c>
      <c r="E340" s="204">
        <v>44166</v>
      </c>
      <c r="F340" s="269" t="s">
        <v>360</v>
      </c>
      <c r="G340" s="31" t="s">
        <v>7</v>
      </c>
      <c r="H340" s="177">
        <f>H341+H342+H343</f>
        <v>30746.5</v>
      </c>
      <c r="I340" s="177">
        <f>I341+I342+I343</f>
        <v>26036.800000000003</v>
      </c>
      <c r="J340" s="177">
        <f>J341+J342+J343</f>
        <v>26036.800000000003</v>
      </c>
      <c r="K340" s="177">
        <f>K341+K342+K343</f>
        <v>26036.800000000003</v>
      </c>
      <c r="L340" s="167">
        <f t="shared" si="110"/>
        <v>84.682158944920573</v>
      </c>
      <c r="M340" s="166">
        <f t="shared" si="111"/>
        <v>-4709.6999999999971</v>
      </c>
      <c r="N340" s="167">
        <f t="shared" si="112"/>
        <v>84.682158944920573</v>
      </c>
      <c r="O340" s="166">
        <f t="shared" si="113"/>
        <v>-4709.6999999999971</v>
      </c>
      <c r="P340" s="224"/>
    </row>
    <row r="341" spans="1:16" ht="33.75" customHeight="1" x14ac:dyDescent="0.25">
      <c r="A341" s="193"/>
      <c r="B341" s="214"/>
      <c r="C341" s="199"/>
      <c r="D341" s="202"/>
      <c r="E341" s="205"/>
      <c r="F341" s="270"/>
      <c r="G341" s="30" t="s">
        <v>5</v>
      </c>
      <c r="H341" s="177">
        <v>14271</v>
      </c>
      <c r="I341" s="177">
        <f>10736.2+741.4</f>
        <v>11477.6</v>
      </c>
      <c r="J341" s="177">
        <f>10736.2+741.4</f>
        <v>11477.6</v>
      </c>
      <c r="K341" s="177">
        <f>10736.2+741.4</f>
        <v>11477.6</v>
      </c>
      <c r="L341" s="167">
        <f t="shared" si="110"/>
        <v>80.426038819984598</v>
      </c>
      <c r="M341" s="166">
        <f t="shared" si="111"/>
        <v>-2793.3999999999996</v>
      </c>
      <c r="N341" s="167">
        <f t="shared" si="112"/>
        <v>80.426038819984598</v>
      </c>
      <c r="O341" s="166">
        <f t="shared" si="113"/>
        <v>-2793.3999999999996</v>
      </c>
      <c r="P341" s="225"/>
    </row>
    <row r="342" spans="1:16" ht="36" customHeight="1" x14ac:dyDescent="0.25">
      <c r="A342" s="193"/>
      <c r="B342" s="214"/>
      <c r="C342" s="199"/>
      <c r="D342" s="202"/>
      <c r="E342" s="205"/>
      <c r="F342" s="270"/>
      <c r="G342" s="30" t="s">
        <v>4</v>
      </c>
      <c r="H342" s="177">
        <v>16475.5</v>
      </c>
      <c r="I342" s="177">
        <v>14559.2</v>
      </c>
      <c r="J342" s="177">
        <v>14559.2</v>
      </c>
      <c r="K342" s="177">
        <v>14559.2</v>
      </c>
      <c r="L342" s="167">
        <f t="shared" si="110"/>
        <v>88.368790021547156</v>
      </c>
      <c r="M342" s="166">
        <f t="shared" si="111"/>
        <v>-1916.2999999999993</v>
      </c>
      <c r="N342" s="167">
        <f t="shared" si="112"/>
        <v>88.368790021547156</v>
      </c>
      <c r="O342" s="166">
        <f t="shared" si="113"/>
        <v>-1916.2999999999993</v>
      </c>
      <c r="P342" s="225"/>
    </row>
    <row r="343" spans="1:16" ht="34.5" customHeight="1" thickBot="1" x14ac:dyDescent="0.3">
      <c r="A343" s="194"/>
      <c r="B343" s="215"/>
      <c r="C343" s="200"/>
      <c r="D343" s="203"/>
      <c r="E343" s="206"/>
      <c r="F343" s="271"/>
      <c r="G343" s="30" t="s">
        <v>6</v>
      </c>
      <c r="H343" s="177"/>
      <c r="I343" s="177"/>
      <c r="J343" s="177"/>
      <c r="K343" s="179"/>
      <c r="L343" s="167" t="e">
        <f t="shared" si="110"/>
        <v>#DIV/0!</v>
      </c>
      <c r="M343" s="166">
        <f t="shared" si="111"/>
        <v>0</v>
      </c>
      <c r="N343" s="167" t="e">
        <f t="shared" si="112"/>
        <v>#DIV/0!</v>
      </c>
      <c r="O343" s="166">
        <f t="shared" si="113"/>
        <v>0</v>
      </c>
      <c r="P343" s="226"/>
    </row>
    <row r="344" spans="1:16" hidden="1" x14ac:dyDescent="0.25">
      <c r="A344" s="183"/>
      <c r="B344" s="184" t="s">
        <v>271</v>
      </c>
      <c r="C344" s="186"/>
      <c r="D344" s="30"/>
      <c r="E344" s="185"/>
      <c r="F344" s="187"/>
      <c r="G344" s="30"/>
      <c r="H344" s="177"/>
      <c r="I344" s="177"/>
      <c r="J344" s="177"/>
      <c r="K344" s="182"/>
      <c r="L344" s="167"/>
      <c r="M344" s="166"/>
      <c r="N344" s="167"/>
      <c r="O344" s="166"/>
      <c r="P344" s="224"/>
    </row>
    <row r="345" spans="1:16" ht="17.25" hidden="1" customHeight="1" x14ac:dyDescent="0.25">
      <c r="A345" s="192"/>
      <c r="B345" s="213" t="s">
        <v>270</v>
      </c>
      <c r="C345" s="198" t="s">
        <v>54</v>
      </c>
      <c r="D345" s="263" t="s">
        <v>54</v>
      </c>
      <c r="E345" s="266" t="s">
        <v>54</v>
      </c>
      <c r="F345" s="269" t="s">
        <v>54</v>
      </c>
      <c r="G345" s="31" t="s">
        <v>7</v>
      </c>
      <c r="H345" s="177">
        <f>H346+H347+H348</f>
        <v>14229.8</v>
      </c>
      <c r="I345" s="177">
        <f>I346+I347+I348</f>
        <v>10044.5</v>
      </c>
      <c r="J345" s="177">
        <f>J346+J347+J348</f>
        <v>10044.5</v>
      </c>
      <c r="K345" s="177">
        <f>K346+K347+K348</f>
        <v>10044.5</v>
      </c>
      <c r="L345" s="167">
        <f t="shared" ref="L345:L347" si="122">J345/H345*100</f>
        <v>70.587780573163357</v>
      </c>
      <c r="M345" s="166">
        <f t="shared" ref="M345:M347" si="123">J345-H345</f>
        <v>-4185.2999999999993</v>
      </c>
      <c r="N345" s="167">
        <f t="shared" ref="N345:N347" si="124">K345/H345*100</f>
        <v>70.587780573163357</v>
      </c>
      <c r="O345" s="166">
        <f t="shared" ref="O345:O347" si="125">K345-H345</f>
        <v>-4185.2999999999993</v>
      </c>
      <c r="P345" s="225"/>
    </row>
    <row r="346" spans="1:16" ht="18" hidden="1" customHeight="1" x14ac:dyDescent="0.25">
      <c r="A346" s="193"/>
      <c r="B346" s="214"/>
      <c r="C346" s="199"/>
      <c r="D346" s="264"/>
      <c r="E346" s="267"/>
      <c r="F346" s="270"/>
      <c r="G346" s="30" t="s">
        <v>5</v>
      </c>
      <c r="H346" s="188">
        <v>711.5</v>
      </c>
      <c r="I346" s="188">
        <v>486.8</v>
      </c>
      <c r="J346" s="188">
        <v>486.8</v>
      </c>
      <c r="K346" s="188">
        <v>486.8</v>
      </c>
      <c r="L346" s="167">
        <f t="shared" si="122"/>
        <v>68.418833450456788</v>
      </c>
      <c r="M346" s="166">
        <f t="shared" si="123"/>
        <v>-224.7</v>
      </c>
      <c r="N346" s="167">
        <f t="shared" si="124"/>
        <v>68.418833450456788</v>
      </c>
      <c r="O346" s="166">
        <f t="shared" si="125"/>
        <v>-224.7</v>
      </c>
      <c r="P346" s="225"/>
    </row>
    <row r="347" spans="1:16" ht="21.75" hidden="1" customHeight="1" x14ac:dyDescent="0.25">
      <c r="A347" s="193"/>
      <c r="B347" s="214"/>
      <c r="C347" s="199"/>
      <c r="D347" s="264"/>
      <c r="E347" s="267"/>
      <c r="F347" s="270"/>
      <c r="G347" s="30" t="s">
        <v>4</v>
      </c>
      <c r="H347" s="188">
        <v>13518.3</v>
      </c>
      <c r="I347" s="188">
        <v>9557.7000000000007</v>
      </c>
      <c r="J347" s="188">
        <v>9557.7000000000007</v>
      </c>
      <c r="K347" s="188">
        <v>9557.7000000000007</v>
      </c>
      <c r="L347" s="167">
        <f t="shared" si="122"/>
        <v>70.701937373782215</v>
      </c>
      <c r="M347" s="166">
        <f t="shared" si="123"/>
        <v>-3960.5999999999985</v>
      </c>
      <c r="N347" s="167">
        <f t="shared" si="124"/>
        <v>70.701937373782215</v>
      </c>
      <c r="O347" s="166">
        <f t="shared" si="125"/>
        <v>-3960.5999999999985</v>
      </c>
      <c r="P347" s="225"/>
    </row>
    <row r="348" spans="1:16" ht="21" hidden="1" customHeight="1" x14ac:dyDescent="0.25">
      <c r="A348" s="194"/>
      <c r="B348" s="215"/>
      <c r="C348" s="200"/>
      <c r="D348" s="265"/>
      <c r="E348" s="268"/>
      <c r="F348" s="271"/>
      <c r="G348" s="30" t="s">
        <v>6</v>
      </c>
      <c r="H348" s="177"/>
      <c r="I348" s="177"/>
      <c r="J348" s="177"/>
      <c r="K348" s="179"/>
      <c r="L348" s="167"/>
      <c r="M348" s="166"/>
      <c r="N348" s="167"/>
      <c r="O348" s="166"/>
      <c r="P348" s="225"/>
    </row>
    <row r="349" spans="1:16" ht="24.6" hidden="1" customHeight="1" x14ac:dyDescent="0.25">
      <c r="A349" s="192"/>
      <c r="B349" s="213" t="s">
        <v>281</v>
      </c>
      <c r="C349" s="198" t="s">
        <v>54</v>
      </c>
      <c r="D349" s="263" t="s">
        <v>54</v>
      </c>
      <c r="E349" s="266" t="s">
        <v>54</v>
      </c>
      <c r="F349" s="269" t="s">
        <v>54</v>
      </c>
      <c r="G349" s="31" t="s">
        <v>7</v>
      </c>
      <c r="H349" s="177">
        <f>H350+H351+H352</f>
        <v>427.59999999999997</v>
      </c>
      <c r="I349" s="177">
        <f>I350+I351+I352</f>
        <v>10044.5</v>
      </c>
      <c r="J349" s="177">
        <f>J350+J351+J352</f>
        <v>10044.5</v>
      </c>
      <c r="K349" s="177">
        <f>K350+K351+K352</f>
        <v>10044.5</v>
      </c>
      <c r="L349" s="167">
        <f t="shared" ref="L349:L351" si="126">J349/H349*100</f>
        <v>2349.0411599625818</v>
      </c>
      <c r="M349" s="166">
        <f t="shared" ref="M349:M351" si="127">J349-H349</f>
        <v>9616.9</v>
      </c>
      <c r="N349" s="167">
        <f t="shared" ref="N349:N351" si="128">K349/H349*100</f>
        <v>2349.0411599625818</v>
      </c>
      <c r="O349" s="166">
        <f t="shared" ref="O349:O351" si="129">K349-H349</f>
        <v>9616.9</v>
      </c>
      <c r="P349" s="225"/>
    </row>
    <row r="350" spans="1:16" ht="24" hidden="1" customHeight="1" x14ac:dyDescent="0.25">
      <c r="A350" s="193"/>
      <c r="B350" s="214"/>
      <c r="C350" s="199"/>
      <c r="D350" s="264"/>
      <c r="E350" s="267"/>
      <c r="F350" s="270"/>
      <c r="G350" s="30" t="s">
        <v>5</v>
      </c>
      <c r="H350" s="188">
        <v>21.4</v>
      </c>
      <c r="I350" s="188">
        <v>486.8</v>
      </c>
      <c r="J350" s="188">
        <v>486.8</v>
      </c>
      <c r="K350" s="188">
        <v>486.8</v>
      </c>
      <c r="L350" s="167">
        <f t="shared" si="126"/>
        <v>2274.766355140187</v>
      </c>
      <c r="M350" s="166">
        <f t="shared" si="127"/>
        <v>465.40000000000003</v>
      </c>
      <c r="N350" s="167">
        <f t="shared" si="128"/>
        <v>2274.766355140187</v>
      </c>
      <c r="O350" s="166">
        <f t="shared" si="129"/>
        <v>465.40000000000003</v>
      </c>
      <c r="P350" s="225"/>
    </row>
    <row r="351" spans="1:16" ht="24" hidden="1" customHeight="1" x14ac:dyDescent="0.25">
      <c r="A351" s="193"/>
      <c r="B351" s="214"/>
      <c r="C351" s="199"/>
      <c r="D351" s="264"/>
      <c r="E351" s="267"/>
      <c r="F351" s="270"/>
      <c r="G351" s="30" t="s">
        <v>4</v>
      </c>
      <c r="H351" s="188">
        <v>406.2</v>
      </c>
      <c r="I351" s="188">
        <v>9557.7000000000007</v>
      </c>
      <c r="J351" s="188">
        <v>9557.7000000000007</v>
      </c>
      <c r="K351" s="188">
        <v>9557.7000000000007</v>
      </c>
      <c r="L351" s="167">
        <f t="shared" si="126"/>
        <v>2352.9542097488925</v>
      </c>
      <c r="M351" s="166">
        <f t="shared" si="127"/>
        <v>9151.5</v>
      </c>
      <c r="N351" s="167">
        <f t="shared" si="128"/>
        <v>2352.9542097488925</v>
      </c>
      <c r="O351" s="166">
        <f t="shared" si="129"/>
        <v>9151.5</v>
      </c>
      <c r="P351" s="225"/>
    </row>
    <row r="352" spans="1:16" ht="28.15" hidden="1" customHeight="1" thickBot="1" x14ac:dyDescent="0.3">
      <c r="A352" s="194"/>
      <c r="B352" s="215"/>
      <c r="C352" s="200"/>
      <c r="D352" s="265"/>
      <c r="E352" s="268"/>
      <c r="F352" s="271"/>
      <c r="G352" s="30" t="s">
        <v>6</v>
      </c>
      <c r="H352" s="177"/>
      <c r="I352" s="177"/>
      <c r="J352" s="177"/>
      <c r="K352" s="179"/>
      <c r="L352" s="167"/>
      <c r="M352" s="166"/>
      <c r="N352" s="167"/>
      <c r="O352" s="166"/>
      <c r="P352" s="226"/>
    </row>
    <row r="353" spans="1:16" ht="34.5" customHeight="1" x14ac:dyDescent="0.25">
      <c r="A353" s="192" t="s">
        <v>163</v>
      </c>
      <c r="B353" s="241" t="s">
        <v>230</v>
      </c>
      <c r="C353" s="198" t="s">
        <v>54</v>
      </c>
      <c r="D353" s="201">
        <v>43831</v>
      </c>
      <c r="E353" s="204">
        <v>44166</v>
      </c>
      <c r="F353" s="207" t="s">
        <v>232</v>
      </c>
      <c r="G353" s="31" t="s">
        <v>7</v>
      </c>
      <c r="H353" s="177">
        <f>H354+H355+H356</f>
        <v>300</v>
      </c>
      <c r="I353" s="177">
        <f>I354+I355+I356</f>
        <v>287</v>
      </c>
      <c r="J353" s="177">
        <f>J354+J355+J356</f>
        <v>287</v>
      </c>
      <c r="K353" s="177">
        <f>K354+K355+K356</f>
        <v>287</v>
      </c>
      <c r="L353" s="167">
        <f t="shared" ref="L353:L360" si="130">J353/H353*100</f>
        <v>95.666666666666671</v>
      </c>
      <c r="M353" s="166">
        <f t="shared" ref="M353:M360" si="131">J353-H353</f>
        <v>-13</v>
      </c>
      <c r="N353" s="167">
        <f t="shared" ref="N353:N360" si="132">K353/H353*100</f>
        <v>95.666666666666671</v>
      </c>
      <c r="O353" s="166">
        <f t="shared" ref="O353:O360" si="133">K353-H353</f>
        <v>-13</v>
      </c>
      <c r="P353" s="189"/>
    </row>
    <row r="354" spans="1:16" ht="34.5" customHeight="1" x14ac:dyDescent="0.25">
      <c r="A354" s="193"/>
      <c r="B354" s="242"/>
      <c r="C354" s="199"/>
      <c r="D354" s="202"/>
      <c r="E354" s="205"/>
      <c r="F354" s="208"/>
      <c r="G354" s="30" t="s">
        <v>5</v>
      </c>
      <c r="H354" s="177">
        <v>300</v>
      </c>
      <c r="I354" s="177">
        <v>287</v>
      </c>
      <c r="J354" s="177">
        <v>287</v>
      </c>
      <c r="K354" s="177">
        <v>287</v>
      </c>
      <c r="L354" s="167">
        <f t="shared" si="130"/>
        <v>95.666666666666671</v>
      </c>
      <c r="M354" s="166">
        <f t="shared" si="131"/>
        <v>-13</v>
      </c>
      <c r="N354" s="167">
        <f t="shared" si="132"/>
        <v>95.666666666666671</v>
      </c>
      <c r="O354" s="166">
        <f t="shared" si="133"/>
        <v>-13</v>
      </c>
      <c r="P354" s="190"/>
    </row>
    <row r="355" spans="1:16" ht="34.5" customHeight="1" x14ac:dyDescent="0.25">
      <c r="A355" s="193"/>
      <c r="B355" s="242"/>
      <c r="C355" s="199"/>
      <c r="D355" s="202"/>
      <c r="E355" s="205"/>
      <c r="F355" s="208"/>
      <c r="G355" s="30" t="s">
        <v>4</v>
      </c>
      <c r="H355" s="165">
        <v>0</v>
      </c>
      <c r="I355" s="165">
        <v>0</v>
      </c>
      <c r="J355" s="165">
        <v>0</v>
      </c>
      <c r="K355" s="165">
        <v>0</v>
      </c>
      <c r="L355" s="167" t="e">
        <f t="shared" si="130"/>
        <v>#DIV/0!</v>
      </c>
      <c r="M355" s="166">
        <f t="shared" si="131"/>
        <v>0</v>
      </c>
      <c r="N355" s="167" t="e">
        <f t="shared" si="132"/>
        <v>#DIV/0!</v>
      </c>
      <c r="O355" s="166">
        <f t="shared" si="133"/>
        <v>0</v>
      </c>
      <c r="P355" s="190"/>
    </row>
    <row r="356" spans="1:16" ht="34.5" customHeight="1" thickBot="1" x14ac:dyDescent="0.3">
      <c r="A356" s="194"/>
      <c r="B356" s="243"/>
      <c r="C356" s="200"/>
      <c r="D356" s="203"/>
      <c r="E356" s="206"/>
      <c r="F356" s="209"/>
      <c r="G356" s="30" t="s">
        <v>6</v>
      </c>
      <c r="H356" s="165">
        <v>0</v>
      </c>
      <c r="I356" s="165">
        <v>0</v>
      </c>
      <c r="J356" s="165">
        <v>0</v>
      </c>
      <c r="K356" s="165">
        <v>0</v>
      </c>
      <c r="L356" s="167" t="e">
        <f t="shared" si="130"/>
        <v>#DIV/0!</v>
      </c>
      <c r="M356" s="166">
        <f t="shared" si="131"/>
        <v>0</v>
      </c>
      <c r="N356" s="167" t="e">
        <f t="shared" si="132"/>
        <v>#DIV/0!</v>
      </c>
      <c r="O356" s="166">
        <f t="shared" si="133"/>
        <v>0</v>
      </c>
      <c r="P356" s="191"/>
    </row>
    <row r="357" spans="1:16" ht="34.5" customHeight="1" x14ac:dyDescent="0.25">
      <c r="A357" s="192" t="s">
        <v>282</v>
      </c>
      <c r="B357" s="241" t="s">
        <v>285</v>
      </c>
      <c r="C357" s="198" t="s">
        <v>54</v>
      </c>
      <c r="D357" s="201">
        <v>43831</v>
      </c>
      <c r="E357" s="204">
        <v>44166</v>
      </c>
      <c r="F357" s="207"/>
      <c r="G357" s="31" t="s">
        <v>7</v>
      </c>
      <c r="H357" s="165">
        <f>H358+H359+H360</f>
        <v>422.20000000000005</v>
      </c>
      <c r="I357" s="165">
        <f>I358+I359+I360</f>
        <v>422.20000000000005</v>
      </c>
      <c r="J357" s="165">
        <f>J358+J359+J360</f>
        <v>422.20000000000005</v>
      </c>
      <c r="K357" s="165">
        <f>K358+K359+K360</f>
        <v>422.20000000000005</v>
      </c>
      <c r="L357" s="167">
        <f t="shared" si="130"/>
        <v>100</v>
      </c>
      <c r="M357" s="166">
        <f t="shared" si="131"/>
        <v>0</v>
      </c>
      <c r="N357" s="167">
        <f t="shared" si="132"/>
        <v>100</v>
      </c>
      <c r="O357" s="166">
        <f t="shared" si="133"/>
        <v>0</v>
      </c>
      <c r="P357" s="189"/>
    </row>
    <row r="358" spans="1:16" ht="34.5" customHeight="1" x14ac:dyDescent="0.25">
      <c r="A358" s="193"/>
      <c r="B358" s="242"/>
      <c r="C358" s="199"/>
      <c r="D358" s="202"/>
      <c r="E358" s="205"/>
      <c r="F358" s="208"/>
      <c r="G358" s="30" t="s">
        <v>5</v>
      </c>
      <c r="H358" s="165">
        <f t="shared" ref="H358:K360" si="134">H362</f>
        <v>21.1</v>
      </c>
      <c r="I358" s="165">
        <f t="shared" si="134"/>
        <v>21.1</v>
      </c>
      <c r="J358" s="165">
        <f t="shared" si="134"/>
        <v>21.1</v>
      </c>
      <c r="K358" s="165">
        <f t="shared" si="134"/>
        <v>21.1</v>
      </c>
      <c r="L358" s="167">
        <f t="shared" si="130"/>
        <v>100</v>
      </c>
      <c r="M358" s="166">
        <f t="shared" si="131"/>
        <v>0</v>
      </c>
      <c r="N358" s="167">
        <f t="shared" si="132"/>
        <v>100</v>
      </c>
      <c r="O358" s="166">
        <f t="shared" si="133"/>
        <v>0</v>
      </c>
      <c r="P358" s="190"/>
    </row>
    <row r="359" spans="1:16" ht="34.5" customHeight="1" x14ac:dyDescent="0.25">
      <c r="A359" s="193"/>
      <c r="B359" s="242"/>
      <c r="C359" s="199"/>
      <c r="D359" s="202"/>
      <c r="E359" s="205"/>
      <c r="F359" s="208"/>
      <c r="G359" s="30" t="s">
        <v>4</v>
      </c>
      <c r="H359" s="165">
        <f t="shared" si="134"/>
        <v>401.1</v>
      </c>
      <c r="I359" s="165">
        <f t="shared" si="134"/>
        <v>401.1</v>
      </c>
      <c r="J359" s="165">
        <f t="shared" si="134"/>
        <v>401.1</v>
      </c>
      <c r="K359" s="165">
        <f t="shared" si="134"/>
        <v>401.1</v>
      </c>
      <c r="L359" s="167">
        <f t="shared" si="130"/>
        <v>100</v>
      </c>
      <c r="M359" s="166">
        <f t="shared" si="131"/>
        <v>0</v>
      </c>
      <c r="N359" s="167">
        <f t="shared" si="132"/>
        <v>100</v>
      </c>
      <c r="O359" s="166">
        <f t="shared" si="133"/>
        <v>0</v>
      </c>
      <c r="P359" s="190"/>
    </row>
    <row r="360" spans="1:16" ht="34.5" customHeight="1" thickBot="1" x14ac:dyDescent="0.3">
      <c r="A360" s="194"/>
      <c r="B360" s="243"/>
      <c r="C360" s="200"/>
      <c r="D360" s="203"/>
      <c r="E360" s="206"/>
      <c r="F360" s="209"/>
      <c r="G360" s="30" t="s">
        <v>6</v>
      </c>
      <c r="H360" s="165">
        <f t="shared" si="134"/>
        <v>0</v>
      </c>
      <c r="I360" s="165">
        <f t="shared" si="134"/>
        <v>0</v>
      </c>
      <c r="J360" s="165">
        <f t="shared" si="134"/>
        <v>0</v>
      </c>
      <c r="K360" s="165">
        <f t="shared" si="134"/>
        <v>0</v>
      </c>
      <c r="L360" s="167" t="e">
        <f t="shared" si="130"/>
        <v>#DIV/0!</v>
      </c>
      <c r="M360" s="166">
        <f t="shared" si="131"/>
        <v>0</v>
      </c>
      <c r="N360" s="167" t="e">
        <f t="shared" si="132"/>
        <v>#DIV/0!</v>
      </c>
      <c r="O360" s="166">
        <f t="shared" si="133"/>
        <v>0</v>
      </c>
      <c r="P360" s="191"/>
    </row>
    <row r="361" spans="1:16" ht="45.75" customHeight="1" x14ac:dyDescent="0.25">
      <c r="A361" s="192" t="s">
        <v>283</v>
      </c>
      <c r="B361" s="241" t="s">
        <v>284</v>
      </c>
      <c r="C361" s="198" t="s">
        <v>54</v>
      </c>
      <c r="D361" s="201">
        <v>43831</v>
      </c>
      <c r="E361" s="204">
        <v>44166</v>
      </c>
      <c r="F361" s="207" t="s">
        <v>361</v>
      </c>
      <c r="G361" s="31" t="s">
        <v>7</v>
      </c>
      <c r="H361" s="165">
        <f>H362+H363+H364</f>
        <v>422.20000000000005</v>
      </c>
      <c r="I361" s="165">
        <f>I362+I363+I364</f>
        <v>422.20000000000005</v>
      </c>
      <c r="J361" s="165">
        <f>J362+J363+J364</f>
        <v>422.20000000000005</v>
      </c>
      <c r="K361" s="165">
        <f>K362+K363+K364</f>
        <v>422.20000000000005</v>
      </c>
      <c r="L361" s="167">
        <f t="shared" si="110"/>
        <v>100</v>
      </c>
      <c r="M361" s="166">
        <f t="shared" si="111"/>
        <v>0</v>
      </c>
      <c r="N361" s="167">
        <f t="shared" si="112"/>
        <v>100</v>
      </c>
      <c r="O361" s="166">
        <f t="shared" si="113"/>
        <v>0</v>
      </c>
      <c r="P361" s="430" t="s">
        <v>367</v>
      </c>
    </row>
    <row r="362" spans="1:16" ht="44.25" customHeight="1" x14ac:dyDescent="0.25">
      <c r="A362" s="193"/>
      <c r="B362" s="242"/>
      <c r="C362" s="199"/>
      <c r="D362" s="202"/>
      <c r="E362" s="205"/>
      <c r="F362" s="208"/>
      <c r="G362" s="30" t="s">
        <v>5</v>
      </c>
      <c r="H362" s="165">
        <v>21.1</v>
      </c>
      <c r="I362" s="165">
        <v>21.1</v>
      </c>
      <c r="J362" s="165">
        <v>21.1</v>
      </c>
      <c r="K362" s="165">
        <v>21.1</v>
      </c>
      <c r="L362" s="167">
        <f t="shared" si="110"/>
        <v>100</v>
      </c>
      <c r="M362" s="166">
        <f t="shared" si="111"/>
        <v>0</v>
      </c>
      <c r="N362" s="167">
        <f t="shared" si="112"/>
        <v>100</v>
      </c>
      <c r="O362" s="166">
        <f t="shared" si="113"/>
        <v>0</v>
      </c>
      <c r="P362" s="431"/>
    </row>
    <row r="363" spans="1:16" ht="41.25" customHeight="1" x14ac:dyDescent="0.25">
      <c r="A363" s="193"/>
      <c r="B363" s="242"/>
      <c r="C363" s="199"/>
      <c r="D363" s="202"/>
      <c r="E363" s="205"/>
      <c r="F363" s="208"/>
      <c r="G363" s="30" t="s">
        <v>4</v>
      </c>
      <c r="H363" s="165">
        <v>401.1</v>
      </c>
      <c r="I363" s="165">
        <v>401.1</v>
      </c>
      <c r="J363" s="165">
        <v>401.1</v>
      </c>
      <c r="K363" s="165">
        <v>401.1</v>
      </c>
      <c r="L363" s="167">
        <f t="shared" si="110"/>
        <v>100</v>
      </c>
      <c r="M363" s="166">
        <f t="shared" si="111"/>
        <v>0</v>
      </c>
      <c r="N363" s="167">
        <f t="shared" si="112"/>
        <v>100</v>
      </c>
      <c r="O363" s="166">
        <f t="shared" si="113"/>
        <v>0</v>
      </c>
      <c r="P363" s="431"/>
    </row>
    <row r="364" spans="1:16" ht="39.75" customHeight="1" thickBot="1" x14ac:dyDescent="0.3">
      <c r="A364" s="194"/>
      <c r="B364" s="243"/>
      <c r="C364" s="200"/>
      <c r="D364" s="203"/>
      <c r="E364" s="206"/>
      <c r="F364" s="209"/>
      <c r="G364" s="30" t="s">
        <v>6</v>
      </c>
      <c r="H364" s="165">
        <v>0</v>
      </c>
      <c r="I364" s="165">
        <v>0</v>
      </c>
      <c r="J364" s="165">
        <v>0</v>
      </c>
      <c r="K364" s="165">
        <v>0</v>
      </c>
      <c r="L364" s="167" t="e">
        <f t="shared" si="110"/>
        <v>#DIV/0!</v>
      </c>
      <c r="M364" s="166">
        <f t="shared" si="111"/>
        <v>0</v>
      </c>
      <c r="N364" s="167" t="e">
        <f t="shared" si="112"/>
        <v>#DIV/0!</v>
      </c>
      <c r="O364" s="166">
        <f t="shared" si="113"/>
        <v>0</v>
      </c>
      <c r="P364" s="432"/>
    </row>
    <row r="365" spans="1:16" ht="22.5" customHeight="1" x14ac:dyDescent="0.25">
      <c r="A365" s="285" t="s">
        <v>165</v>
      </c>
      <c r="B365" s="275" t="s">
        <v>164</v>
      </c>
      <c r="C365" s="198" t="s">
        <v>198</v>
      </c>
      <c r="D365" s="284" t="s">
        <v>54</v>
      </c>
      <c r="E365" s="284" t="s">
        <v>54</v>
      </c>
      <c r="F365" s="284" t="s">
        <v>54</v>
      </c>
      <c r="G365" s="31" t="s">
        <v>7</v>
      </c>
      <c r="H365" s="177">
        <f>H366+H367+H368</f>
        <v>2500</v>
      </c>
      <c r="I365" s="165">
        <f>I366+I367+I368</f>
        <v>0</v>
      </c>
      <c r="J365" s="165">
        <f>J366+J367+J368</f>
        <v>0</v>
      </c>
      <c r="K365" s="165">
        <f>K366+K367+K368</f>
        <v>0</v>
      </c>
      <c r="L365" s="167">
        <f t="shared" si="110"/>
        <v>0</v>
      </c>
      <c r="M365" s="166">
        <f t="shared" si="111"/>
        <v>-2500</v>
      </c>
      <c r="N365" s="167">
        <f t="shared" si="112"/>
        <v>0</v>
      </c>
      <c r="O365" s="166">
        <f t="shared" si="113"/>
        <v>-2500</v>
      </c>
      <c r="P365" s="224"/>
    </row>
    <row r="366" spans="1:16" ht="22.5" customHeight="1" x14ac:dyDescent="0.25">
      <c r="A366" s="286"/>
      <c r="B366" s="276"/>
      <c r="C366" s="199"/>
      <c r="D366" s="284"/>
      <c r="E366" s="284"/>
      <c r="F366" s="284"/>
      <c r="G366" s="30" t="s">
        <v>5</v>
      </c>
      <c r="H366" s="177">
        <f>H370+H382</f>
        <v>1031.5</v>
      </c>
      <c r="I366" s="165">
        <f>I370+I382</f>
        <v>0</v>
      </c>
      <c r="J366" s="165">
        <f>J370+J382</f>
        <v>0</v>
      </c>
      <c r="K366" s="165">
        <f>K370+K382</f>
        <v>0</v>
      </c>
      <c r="L366" s="167">
        <f t="shared" si="110"/>
        <v>0</v>
      </c>
      <c r="M366" s="166">
        <f t="shared" si="111"/>
        <v>-1031.5</v>
      </c>
      <c r="N366" s="167">
        <f t="shared" si="112"/>
        <v>0</v>
      </c>
      <c r="O366" s="166">
        <f t="shared" si="113"/>
        <v>-1031.5</v>
      </c>
      <c r="P366" s="225"/>
    </row>
    <row r="367" spans="1:16" ht="22.5" customHeight="1" x14ac:dyDescent="0.25">
      <c r="A367" s="286"/>
      <c r="B367" s="276"/>
      <c r="C367" s="199"/>
      <c r="D367" s="284"/>
      <c r="E367" s="284"/>
      <c r="F367" s="284"/>
      <c r="G367" s="30" t="s">
        <v>4</v>
      </c>
      <c r="H367" s="165">
        <f t="shared" ref="H367:I368" si="135">H371+H383</f>
        <v>1468.5</v>
      </c>
      <c r="I367" s="165">
        <f t="shared" si="135"/>
        <v>0</v>
      </c>
      <c r="J367" s="165">
        <f t="shared" ref="J367:K367" si="136">J371+J383</f>
        <v>0</v>
      </c>
      <c r="K367" s="165">
        <f t="shared" si="136"/>
        <v>0</v>
      </c>
      <c r="L367" s="167">
        <f t="shared" si="110"/>
        <v>0</v>
      </c>
      <c r="M367" s="166">
        <f t="shared" si="111"/>
        <v>-1468.5</v>
      </c>
      <c r="N367" s="167">
        <f t="shared" si="112"/>
        <v>0</v>
      </c>
      <c r="O367" s="166">
        <f t="shared" si="113"/>
        <v>-1468.5</v>
      </c>
      <c r="P367" s="225"/>
    </row>
    <row r="368" spans="1:16" ht="22.5" customHeight="1" thickBot="1" x14ac:dyDescent="0.3">
      <c r="A368" s="287"/>
      <c r="B368" s="277"/>
      <c r="C368" s="200"/>
      <c r="D368" s="284"/>
      <c r="E368" s="284"/>
      <c r="F368" s="284"/>
      <c r="G368" s="30" t="s">
        <v>6</v>
      </c>
      <c r="H368" s="165">
        <f t="shared" si="135"/>
        <v>0</v>
      </c>
      <c r="I368" s="165">
        <f t="shared" si="135"/>
        <v>0</v>
      </c>
      <c r="J368" s="165">
        <f t="shared" ref="J368:K368" si="137">J372+J384</f>
        <v>0</v>
      </c>
      <c r="K368" s="165">
        <f t="shared" si="137"/>
        <v>0</v>
      </c>
      <c r="L368" s="167" t="e">
        <f t="shared" si="110"/>
        <v>#DIV/0!</v>
      </c>
      <c r="M368" s="166">
        <f t="shared" si="111"/>
        <v>0</v>
      </c>
      <c r="N368" s="167" t="e">
        <f t="shared" si="112"/>
        <v>#DIV/0!</v>
      </c>
      <c r="O368" s="166">
        <f t="shared" si="113"/>
        <v>0</v>
      </c>
      <c r="P368" s="226"/>
    </row>
    <row r="369" spans="1:16" ht="22.5" customHeight="1" x14ac:dyDescent="0.25">
      <c r="A369" s="285" t="s">
        <v>166</v>
      </c>
      <c r="B369" s="213" t="s">
        <v>205</v>
      </c>
      <c r="C369" s="198" t="s">
        <v>54</v>
      </c>
      <c r="D369" s="284" t="s">
        <v>54</v>
      </c>
      <c r="E369" s="284" t="s">
        <v>54</v>
      </c>
      <c r="F369" s="284" t="s">
        <v>54</v>
      </c>
      <c r="G369" s="31" t="s">
        <v>7</v>
      </c>
      <c r="H369" s="177">
        <f>H370+H371+H372</f>
        <v>2500</v>
      </c>
      <c r="I369" s="177">
        <f>I370+I371+I372</f>
        <v>0</v>
      </c>
      <c r="J369" s="177">
        <f>J370+J371+J372</f>
        <v>0</v>
      </c>
      <c r="K369" s="177">
        <f>K370+K371+K372</f>
        <v>0</v>
      </c>
      <c r="L369" s="167">
        <f t="shared" si="110"/>
        <v>0</v>
      </c>
      <c r="M369" s="166">
        <f t="shared" si="111"/>
        <v>-2500</v>
      </c>
      <c r="N369" s="167">
        <f t="shared" si="112"/>
        <v>0</v>
      </c>
      <c r="O369" s="166">
        <f t="shared" si="113"/>
        <v>-2500</v>
      </c>
      <c r="P369" s="253"/>
    </row>
    <row r="370" spans="1:16" ht="22.5" customHeight="1" x14ac:dyDescent="0.25">
      <c r="A370" s="286"/>
      <c r="B370" s="214"/>
      <c r="C370" s="199"/>
      <c r="D370" s="284"/>
      <c r="E370" s="284"/>
      <c r="F370" s="284"/>
      <c r="G370" s="30" t="s">
        <v>5</v>
      </c>
      <c r="H370" s="177">
        <f>H374</f>
        <v>1031.5</v>
      </c>
      <c r="I370" s="177">
        <f>I374</f>
        <v>0</v>
      </c>
      <c r="J370" s="177">
        <f>J374</f>
        <v>0</v>
      </c>
      <c r="K370" s="177">
        <f>K374</f>
        <v>0</v>
      </c>
      <c r="L370" s="167">
        <f t="shared" si="110"/>
        <v>0</v>
      </c>
      <c r="M370" s="166">
        <f t="shared" si="111"/>
        <v>-1031.5</v>
      </c>
      <c r="N370" s="167">
        <f t="shared" si="112"/>
        <v>0</v>
      </c>
      <c r="O370" s="166">
        <f t="shared" si="113"/>
        <v>-1031.5</v>
      </c>
      <c r="P370" s="254"/>
    </row>
    <row r="371" spans="1:16" ht="22.5" customHeight="1" x14ac:dyDescent="0.25">
      <c r="A371" s="286"/>
      <c r="B371" s="214"/>
      <c r="C371" s="199"/>
      <c r="D371" s="284"/>
      <c r="E371" s="284"/>
      <c r="F371" s="284"/>
      <c r="G371" s="30" t="s">
        <v>4</v>
      </c>
      <c r="H371" s="165">
        <f t="shared" ref="H371:K371" si="138">H375</f>
        <v>1468.5</v>
      </c>
      <c r="I371" s="165">
        <f t="shared" si="138"/>
        <v>0</v>
      </c>
      <c r="J371" s="165">
        <f t="shared" si="138"/>
        <v>0</v>
      </c>
      <c r="K371" s="165">
        <f t="shared" si="138"/>
        <v>0</v>
      </c>
      <c r="L371" s="167">
        <f t="shared" si="110"/>
        <v>0</v>
      </c>
      <c r="M371" s="166">
        <f t="shared" si="111"/>
        <v>-1468.5</v>
      </c>
      <c r="N371" s="167">
        <f t="shared" si="112"/>
        <v>0</v>
      </c>
      <c r="O371" s="166">
        <f t="shared" si="113"/>
        <v>-1468.5</v>
      </c>
      <c r="P371" s="254"/>
    </row>
    <row r="372" spans="1:16" ht="22.5" customHeight="1" thickBot="1" x14ac:dyDescent="0.3">
      <c r="A372" s="287"/>
      <c r="B372" s="215"/>
      <c r="C372" s="200"/>
      <c r="D372" s="284"/>
      <c r="E372" s="284"/>
      <c r="F372" s="284"/>
      <c r="G372" s="30" t="s">
        <v>6</v>
      </c>
      <c r="H372" s="165">
        <f t="shared" ref="H372:K372" si="139">H376</f>
        <v>0</v>
      </c>
      <c r="I372" s="165">
        <f t="shared" si="139"/>
        <v>0</v>
      </c>
      <c r="J372" s="165">
        <f t="shared" si="139"/>
        <v>0</v>
      </c>
      <c r="K372" s="165">
        <f t="shared" si="139"/>
        <v>0</v>
      </c>
      <c r="L372" s="167" t="e">
        <f t="shared" si="110"/>
        <v>#DIV/0!</v>
      </c>
      <c r="M372" s="166">
        <f t="shared" si="111"/>
        <v>0</v>
      </c>
      <c r="N372" s="167" t="e">
        <f t="shared" si="112"/>
        <v>#DIV/0!</v>
      </c>
      <c r="O372" s="166">
        <f t="shared" si="113"/>
        <v>0</v>
      </c>
      <c r="P372" s="255"/>
    </row>
    <row r="373" spans="1:16" ht="22.5" customHeight="1" x14ac:dyDescent="0.25">
      <c r="A373" s="192" t="s">
        <v>167</v>
      </c>
      <c r="B373" s="213" t="s">
        <v>206</v>
      </c>
      <c r="C373" s="198" t="s">
        <v>54</v>
      </c>
      <c r="D373" s="284" t="s">
        <v>54</v>
      </c>
      <c r="E373" s="284" t="s">
        <v>54</v>
      </c>
      <c r="F373" s="284" t="s">
        <v>54</v>
      </c>
      <c r="G373" s="31" t="s">
        <v>7</v>
      </c>
      <c r="H373" s="165">
        <f>H374+H375+H376</f>
        <v>2500</v>
      </c>
      <c r="I373" s="165">
        <f>I374+I375+I376</f>
        <v>0</v>
      </c>
      <c r="J373" s="165">
        <f>J374+J375+J376</f>
        <v>0</v>
      </c>
      <c r="K373" s="165">
        <f>K374+K375+K376</f>
        <v>0</v>
      </c>
      <c r="L373" s="167">
        <f t="shared" si="110"/>
        <v>0</v>
      </c>
      <c r="M373" s="166">
        <f t="shared" si="111"/>
        <v>-2500</v>
      </c>
      <c r="N373" s="167">
        <f t="shared" si="112"/>
        <v>0</v>
      </c>
      <c r="O373" s="166">
        <f t="shared" si="113"/>
        <v>-2500</v>
      </c>
      <c r="P373" s="224"/>
    </row>
    <row r="374" spans="1:16" ht="22.5" customHeight="1" x14ac:dyDescent="0.25">
      <c r="A374" s="193"/>
      <c r="B374" s="214"/>
      <c r="C374" s="199"/>
      <c r="D374" s="284"/>
      <c r="E374" s="284"/>
      <c r="F374" s="284"/>
      <c r="G374" s="30" t="s">
        <v>5</v>
      </c>
      <c r="H374" s="165">
        <f>H378</f>
        <v>1031.5</v>
      </c>
      <c r="I374" s="165">
        <f>I378</f>
        <v>0</v>
      </c>
      <c r="J374" s="165">
        <f>J378</f>
        <v>0</v>
      </c>
      <c r="K374" s="165">
        <f>K378</f>
        <v>0</v>
      </c>
      <c r="L374" s="167">
        <f t="shared" si="110"/>
        <v>0</v>
      </c>
      <c r="M374" s="166">
        <f t="shared" si="111"/>
        <v>-1031.5</v>
      </c>
      <c r="N374" s="167">
        <f t="shared" si="112"/>
        <v>0</v>
      </c>
      <c r="O374" s="166">
        <f t="shared" si="113"/>
        <v>-1031.5</v>
      </c>
      <c r="P374" s="225"/>
    </row>
    <row r="375" spans="1:16" ht="22.5" customHeight="1" x14ac:dyDescent="0.25">
      <c r="A375" s="193"/>
      <c r="B375" s="214"/>
      <c r="C375" s="199"/>
      <c r="D375" s="284"/>
      <c r="E375" s="284"/>
      <c r="F375" s="284"/>
      <c r="G375" s="30" t="s">
        <v>4</v>
      </c>
      <c r="H375" s="165">
        <f t="shared" ref="H375:K375" si="140">H379</f>
        <v>1468.5</v>
      </c>
      <c r="I375" s="165">
        <f t="shared" si="140"/>
        <v>0</v>
      </c>
      <c r="J375" s="165">
        <f t="shared" si="140"/>
        <v>0</v>
      </c>
      <c r="K375" s="165">
        <f t="shared" si="140"/>
        <v>0</v>
      </c>
      <c r="L375" s="167">
        <f t="shared" si="110"/>
        <v>0</v>
      </c>
      <c r="M375" s="166">
        <f t="shared" si="111"/>
        <v>-1468.5</v>
      </c>
      <c r="N375" s="167">
        <f t="shared" si="112"/>
        <v>0</v>
      </c>
      <c r="O375" s="166">
        <f t="shared" si="113"/>
        <v>-1468.5</v>
      </c>
      <c r="P375" s="225"/>
    </row>
    <row r="376" spans="1:16" ht="22.5" customHeight="1" thickBot="1" x14ac:dyDescent="0.3">
      <c r="A376" s="194"/>
      <c r="B376" s="215"/>
      <c r="C376" s="200"/>
      <c r="D376" s="284"/>
      <c r="E376" s="284"/>
      <c r="F376" s="284"/>
      <c r="G376" s="30" t="s">
        <v>6</v>
      </c>
      <c r="H376" s="165">
        <f t="shared" ref="H376:K376" si="141">H380</f>
        <v>0</v>
      </c>
      <c r="I376" s="165">
        <f t="shared" si="141"/>
        <v>0</v>
      </c>
      <c r="J376" s="165">
        <f t="shared" si="141"/>
        <v>0</v>
      </c>
      <c r="K376" s="165">
        <f t="shared" si="141"/>
        <v>0</v>
      </c>
      <c r="L376" s="167" t="e">
        <f t="shared" si="110"/>
        <v>#DIV/0!</v>
      </c>
      <c r="M376" s="166">
        <f t="shared" si="111"/>
        <v>0</v>
      </c>
      <c r="N376" s="167" t="e">
        <f t="shared" si="112"/>
        <v>#DIV/0!</v>
      </c>
      <c r="O376" s="166">
        <f t="shared" si="113"/>
        <v>0</v>
      </c>
      <c r="P376" s="226"/>
    </row>
    <row r="377" spans="1:16" ht="22.5" customHeight="1" x14ac:dyDescent="0.25">
      <c r="A377" s="192" t="s">
        <v>286</v>
      </c>
      <c r="B377" s="213" t="s">
        <v>287</v>
      </c>
      <c r="C377" s="198" t="s">
        <v>54</v>
      </c>
      <c r="D377" s="201">
        <v>43831</v>
      </c>
      <c r="E377" s="204">
        <v>44166</v>
      </c>
      <c r="F377" s="207" t="s">
        <v>362</v>
      </c>
      <c r="G377" s="31" t="s">
        <v>7</v>
      </c>
      <c r="H377" s="177">
        <f>H378+H379+H380</f>
        <v>2500</v>
      </c>
      <c r="I377" s="177">
        <f>I378+I379+I380</f>
        <v>0</v>
      </c>
      <c r="J377" s="177">
        <f>J378+J379+J380</f>
        <v>0</v>
      </c>
      <c r="K377" s="177">
        <f>K378+K379+K380</f>
        <v>0</v>
      </c>
      <c r="L377" s="167">
        <f t="shared" si="110"/>
        <v>0</v>
      </c>
      <c r="M377" s="166">
        <f t="shared" si="111"/>
        <v>-2500</v>
      </c>
      <c r="N377" s="167">
        <f t="shared" si="112"/>
        <v>0</v>
      </c>
      <c r="O377" s="166">
        <f t="shared" si="113"/>
        <v>-2500</v>
      </c>
      <c r="P377" s="260"/>
    </row>
    <row r="378" spans="1:16" ht="22.5" customHeight="1" x14ac:dyDescent="0.25">
      <c r="A378" s="193"/>
      <c r="B378" s="214"/>
      <c r="C378" s="199"/>
      <c r="D378" s="202"/>
      <c r="E378" s="205"/>
      <c r="F378" s="208"/>
      <c r="G378" s="30" t="s">
        <v>5</v>
      </c>
      <c r="H378" s="177">
        <f>1031.5</f>
        <v>1031.5</v>
      </c>
      <c r="I378" s="177">
        <v>0</v>
      </c>
      <c r="J378" s="177">
        <v>0</v>
      </c>
      <c r="K378" s="179">
        <v>0</v>
      </c>
      <c r="L378" s="167">
        <f t="shared" si="110"/>
        <v>0</v>
      </c>
      <c r="M378" s="166">
        <f t="shared" si="111"/>
        <v>-1031.5</v>
      </c>
      <c r="N378" s="167">
        <f t="shared" si="112"/>
        <v>0</v>
      </c>
      <c r="O378" s="166">
        <f t="shared" si="113"/>
        <v>-1031.5</v>
      </c>
      <c r="P378" s="261"/>
    </row>
    <row r="379" spans="1:16" ht="22.5" customHeight="1" x14ac:dyDescent="0.25">
      <c r="A379" s="193"/>
      <c r="B379" s="214"/>
      <c r="C379" s="199"/>
      <c r="D379" s="202"/>
      <c r="E379" s="205"/>
      <c r="F379" s="208"/>
      <c r="G379" s="30" t="s">
        <v>4</v>
      </c>
      <c r="H379" s="177">
        <f>1468.5</f>
        <v>1468.5</v>
      </c>
      <c r="I379" s="177">
        <v>0</v>
      </c>
      <c r="J379" s="177">
        <v>0</v>
      </c>
      <c r="K379" s="179">
        <v>0</v>
      </c>
      <c r="L379" s="167">
        <f t="shared" si="110"/>
        <v>0</v>
      </c>
      <c r="M379" s="166">
        <f t="shared" si="111"/>
        <v>-1468.5</v>
      </c>
      <c r="N379" s="167">
        <f t="shared" si="112"/>
        <v>0</v>
      </c>
      <c r="O379" s="166">
        <f t="shared" si="113"/>
        <v>-1468.5</v>
      </c>
      <c r="P379" s="261"/>
    </row>
    <row r="380" spans="1:16" ht="22.5" customHeight="1" thickBot="1" x14ac:dyDescent="0.3">
      <c r="A380" s="194"/>
      <c r="B380" s="215"/>
      <c r="C380" s="200"/>
      <c r="D380" s="203"/>
      <c r="E380" s="206"/>
      <c r="F380" s="209"/>
      <c r="G380" s="30" t="s">
        <v>6</v>
      </c>
      <c r="H380" s="177">
        <v>0</v>
      </c>
      <c r="I380" s="177">
        <v>0</v>
      </c>
      <c r="J380" s="177">
        <v>0</v>
      </c>
      <c r="K380" s="179">
        <v>0</v>
      </c>
      <c r="L380" s="167" t="e">
        <f t="shared" si="110"/>
        <v>#DIV/0!</v>
      </c>
      <c r="M380" s="166">
        <f t="shared" si="111"/>
        <v>0</v>
      </c>
      <c r="N380" s="167" t="e">
        <f t="shared" si="112"/>
        <v>#DIV/0!</v>
      </c>
      <c r="O380" s="166">
        <f t="shared" si="113"/>
        <v>0</v>
      </c>
      <c r="P380" s="262"/>
    </row>
    <row r="381" spans="1:16" ht="22.5" hidden="1" customHeight="1" x14ac:dyDescent="0.25">
      <c r="A381" s="285" t="s">
        <v>169</v>
      </c>
      <c r="B381" s="213" t="s">
        <v>168</v>
      </c>
      <c r="C381" s="198" t="s">
        <v>54</v>
      </c>
      <c r="D381" s="284" t="s">
        <v>54</v>
      </c>
      <c r="E381" s="284" t="s">
        <v>54</v>
      </c>
      <c r="F381" s="284" t="s">
        <v>54</v>
      </c>
      <c r="G381" s="31" t="s">
        <v>7</v>
      </c>
      <c r="H381" s="165">
        <f>H382+H383+H384</f>
        <v>0</v>
      </c>
      <c r="I381" s="165">
        <f>I382+I383+I384</f>
        <v>0</v>
      </c>
      <c r="J381" s="165">
        <f>J382+J383+J384</f>
        <v>0</v>
      </c>
      <c r="K381" s="165">
        <f>K382+K383+K384</f>
        <v>0</v>
      </c>
      <c r="L381" s="167" t="e">
        <f t="shared" si="110"/>
        <v>#DIV/0!</v>
      </c>
      <c r="M381" s="166">
        <f t="shared" si="111"/>
        <v>0</v>
      </c>
      <c r="N381" s="167" t="e">
        <f t="shared" si="112"/>
        <v>#DIV/0!</v>
      </c>
      <c r="O381" s="166">
        <f t="shared" si="113"/>
        <v>0</v>
      </c>
      <c r="P381" s="224"/>
    </row>
    <row r="382" spans="1:16" ht="22.5" hidden="1" customHeight="1" x14ac:dyDescent="0.25">
      <c r="A382" s="286"/>
      <c r="B382" s="214"/>
      <c r="C382" s="199"/>
      <c r="D382" s="284"/>
      <c r="E382" s="284"/>
      <c r="F382" s="284"/>
      <c r="G382" s="30" t="s">
        <v>5</v>
      </c>
      <c r="H382" s="165">
        <f>H386</f>
        <v>0</v>
      </c>
      <c r="I382" s="165">
        <f>I386</f>
        <v>0</v>
      </c>
      <c r="J382" s="165">
        <f>J386</f>
        <v>0</v>
      </c>
      <c r="K382" s="165">
        <f>K386</f>
        <v>0</v>
      </c>
      <c r="L382" s="167" t="e">
        <f t="shared" si="110"/>
        <v>#DIV/0!</v>
      </c>
      <c r="M382" s="166">
        <f t="shared" si="111"/>
        <v>0</v>
      </c>
      <c r="N382" s="167" t="e">
        <f t="shared" si="112"/>
        <v>#DIV/0!</v>
      </c>
      <c r="O382" s="166">
        <f t="shared" si="113"/>
        <v>0</v>
      </c>
      <c r="P382" s="225"/>
    </row>
    <row r="383" spans="1:16" ht="22.5" hidden="1" customHeight="1" x14ac:dyDescent="0.25">
      <c r="A383" s="286"/>
      <c r="B383" s="214"/>
      <c r="C383" s="199"/>
      <c r="D383" s="284"/>
      <c r="E383" s="284"/>
      <c r="F383" s="284"/>
      <c r="G383" s="30" t="s">
        <v>4</v>
      </c>
      <c r="H383" s="165">
        <f t="shared" ref="H383:K383" si="142">H387</f>
        <v>0</v>
      </c>
      <c r="I383" s="165">
        <f t="shared" si="142"/>
        <v>0</v>
      </c>
      <c r="J383" s="165">
        <f t="shared" si="142"/>
        <v>0</v>
      </c>
      <c r="K383" s="165">
        <f t="shared" si="142"/>
        <v>0</v>
      </c>
      <c r="L383" s="167" t="e">
        <f t="shared" si="110"/>
        <v>#DIV/0!</v>
      </c>
      <c r="M383" s="166">
        <f t="shared" si="111"/>
        <v>0</v>
      </c>
      <c r="N383" s="167" t="e">
        <f t="shared" si="112"/>
        <v>#DIV/0!</v>
      </c>
      <c r="O383" s="166">
        <f t="shared" si="113"/>
        <v>0</v>
      </c>
      <c r="P383" s="225"/>
    </row>
    <row r="384" spans="1:16" ht="22.5" hidden="1" customHeight="1" thickBot="1" x14ac:dyDescent="0.3">
      <c r="A384" s="287"/>
      <c r="B384" s="215"/>
      <c r="C384" s="200"/>
      <c r="D384" s="284"/>
      <c r="E384" s="284"/>
      <c r="F384" s="284"/>
      <c r="G384" s="30" t="s">
        <v>6</v>
      </c>
      <c r="H384" s="165">
        <f t="shared" ref="H384:K384" si="143">H388</f>
        <v>0</v>
      </c>
      <c r="I384" s="165">
        <f t="shared" si="143"/>
        <v>0</v>
      </c>
      <c r="J384" s="165">
        <f t="shared" si="143"/>
        <v>0</v>
      </c>
      <c r="K384" s="165">
        <f t="shared" si="143"/>
        <v>0</v>
      </c>
      <c r="L384" s="167" t="e">
        <f t="shared" si="110"/>
        <v>#DIV/0!</v>
      </c>
      <c r="M384" s="166">
        <f t="shared" si="111"/>
        <v>0</v>
      </c>
      <c r="N384" s="167" t="e">
        <f t="shared" si="112"/>
        <v>#DIV/0!</v>
      </c>
      <c r="O384" s="166">
        <f t="shared" si="113"/>
        <v>0</v>
      </c>
      <c r="P384" s="226"/>
    </row>
    <row r="385" spans="1:16" ht="22.5" hidden="1" customHeight="1" x14ac:dyDescent="0.25">
      <c r="A385" s="285" t="s">
        <v>171</v>
      </c>
      <c r="B385" s="213" t="s">
        <v>170</v>
      </c>
      <c r="C385" s="198" t="s">
        <v>54</v>
      </c>
      <c r="D385" s="284" t="s">
        <v>54</v>
      </c>
      <c r="E385" s="284" t="s">
        <v>54</v>
      </c>
      <c r="F385" s="284" t="s">
        <v>54</v>
      </c>
      <c r="G385" s="31" t="s">
        <v>7</v>
      </c>
      <c r="H385" s="165">
        <f>H386+H387+H388</f>
        <v>0</v>
      </c>
      <c r="I385" s="165">
        <f>I386+I387+I388</f>
        <v>0</v>
      </c>
      <c r="J385" s="165">
        <f>J386+J387+J388</f>
        <v>0</v>
      </c>
      <c r="K385" s="165">
        <f>K386+K387+K388</f>
        <v>0</v>
      </c>
      <c r="L385" s="167" t="e">
        <f t="shared" si="110"/>
        <v>#DIV/0!</v>
      </c>
      <c r="M385" s="166">
        <f t="shared" si="111"/>
        <v>0</v>
      </c>
      <c r="N385" s="167" t="e">
        <f t="shared" si="112"/>
        <v>#DIV/0!</v>
      </c>
      <c r="O385" s="166">
        <f t="shared" si="113"/>
        <v>0</v>
      </c>
      <c r="P385" s="224"/>
    </row>
    <row r="386" spans="1:16" ht="22.5" hidden="1" customHeight="1" x14ac:dyDescent="0.25">
      <c r="A386" s="286"/>
      <c r="B386" s="214"/>
      <c r="C386" s="199"/>
      <c r="D386" s="284"/>
      <c r="E386" s="284"/>
      <c r="F386" s="284"/>
      <c r="G386" s="30" t="s">
        <v>5</v>
      </c>
      <c r="H386" s="165">
        <f>H390</f>
        <v>0</v>
      </c>
      <c r="I386" s="165">
        <f>I390</f>
        <v>0</v>
      </c>
      <c r="J386" s="165">
        <f>J390</f>
        <v>0</v>
      </c>
      <c r="K386" s="165">
        <f>K390</f>
        <v>0</v>
      </c>
      <c r="L386" s="167" t="e">
        <f t="shared" si="110"/>
        <v>#DIV/0!</v>
      </c>
      <c r="M386" s="166">
        <f t="shared" si="111"/>
        <v>0</v>
      </c>
      <c r="N386" s="167" t="e">
        <f t="shared" si="112"/>
        <v>#DIV/0!</v>
      </c>
      <c r="O386" s="166">
        <f t="shared" si="113"/>
        <v>0</v>
      </c>
      <c r="P386" s="225"/>
    </row>
    <row r="387" spans="1:16" ht="22.5" hidden="1" customHeight="1" x14ac:dyDescent="0.25">
      <c r="A387" s="286"/>
      <c r="B387" s="214"/>
      <c r="C387" s="199"/>
      <c r="D387" s="284"/>
      <c r="E387" s="284"/>
      <c r="F387" s="284"/>
      <c r="G387" s="30" t="s">
        <v>4</v>
      </c>
      <c r="H387" s="165">
        <f t="shared" ref="H387:K387" si="144">H391</f>
        <v>0</v>
      </c>
      <c r="I387" s="165">
        <f t="shared" si="144"/>
        <v>0</v>
      </c>
      <c r="J387" s="165">
        <f t="shared" si="144"/>
        <v>0</v>
      </c>
      <c r="K387" s="165">
        <f t="shared" si="144"/>
        <v>0</v>
      </c>
      <c r="L387" s="167" t="e">
        <f t="shared" si="110"/>
        <v>#DIV/0!</v>
      </c>
      <c r="M387" s="166">
        <f t="shared" si="111"/>
        <v>0</v>
      </c>
      <c r="N387" s="167" t="e">
        <f t="shared" si="112"/>
        <v>#DIV/0!</v>
      </c>
      <c r="O387" s="166">
        <f t="shared" si="113"/>
        <v>0</v>
      </c>
      <c r="P387" s="225"/>
    </row>
    <row r="388" spans="1:16" ht="22.5" hidden="1" customHeight="1" thickBot="1" x14ac:dyDescent="0.3">
      <c r="A388" s="287"/>
      <c r="B388" s="215"/>
      <c r="C388" s="200"/>
      <c r="D388" s="284"/>
      <c r="E388" s="284"/>
      <c r="F388" s="284"/>
      <c r="G388" s="30" t="s">
        <v>6</v>
      </c>
      <c r="H388" s="165">
        <f t="shared" ref="H388:K388" si="145">H392</f>
        <v>0</v>
      </c>
      <c r="I388" s="165">
        <f t="shared" si="145"/>
        <v>0</v>
      </c>
      <c r="J388" s="165">
        <f t="shared" si="145"/>
        <v>0</v>
      </c>
      <c r="K388" s="165">
        <f t="shared" si="145"/>
        <v>0</v>
      </c>
      <c r="L388" s="167" t="e">
        <f t="shared" si="110"/>
        <v>#DIV/0!</v>
      </c>
      <c r="M388" s="166">
        <f t="shared" si="111"/>
        <v>0</v>
      </c>
      <c r="N388" s="167" t="e">
        <f t="shared" si="112"/>
        <v>#DIV/0!</v>
      </c>
      <c r="O388" s="166">
        <f t="shared" si="113"/>
        <v>0</v>
      </c>
      <c r="P388" s="226"/>
    </row>
    <row r="389" spans="1:16" ht="22.5" hidden="1" customHeight="1" x14ac:dyDescent="0.25">
      <c r="A389" s="192" t="s">
        <v>173</v>
      </c>
      <c r="B389" s="213" t="s">
        <v>172</v>
      </c>
      <c r="C389" s="198" t="s">
        <v>54</v>
      </c>
      <c r="D389" s="284" t="s">
        <v>54</v>
      </c>
      <c r="E389" s="284" t="s">
        <v>54</v>
      </c>
      <c r="F389" s="284" t="s">
        <v>54</v>
      </c>
      <c r="G389" s="31" t="s">
        <v>7</v>
      </c>
      <c r="H389" s="165">
        <f>H390+H391+H392</f>
        <v>0</v>
      </c>
      <c r="I389" s="165">
        <f>I390+I391+I392</f>
        <v>0</v>
      </c>
      <c r="J389" s="165">
        <f>J390+J391+J392</f>
        <v>0</v>
      </c>
      <c r="K389" s="165">
        <f>K390+K391+K392</f>
        <v>0</v>
      </c>
      <c r="L389" s="167" t="e">
        <f t="shared" si="110"/>
        <v>#DIV/0!</v>
      </c>
      <c r="M389" s="166">
        <f t="shared" si="111"/>
        <v>0</v>
      </c>
      <c r="N389" s="167" t="e">
        <f t="shared" si="112"/>
        <v>#DIV/0!</v>
      </c>
      <c r="O389" s="166">
        <f t="shared" si="113"/>
        <v>0</v>
      </c>
      <c r="P389" s="224"/>
    </row>
    <row r="390" spans="1:16" ht="22.5" hidden="1" customHeight="1" x14ac:dyDescent="0.25">
      <c r="A390" s="193"/>
      <c r="B390" s="214"/>
      <c r="C390" s="199"/>
      <c r="D390" s="284"/>
      <c r="E390" s="284"/>
      <c r="F390" s="284"/>
      <c r="G390" s="30" t="s">
        <v>5</v>
      </c>
      <c r="H390" s="165"/>
      <c r="I390" s="165"/>
      <c r="J390" s="165"/>
      <c r="K390" s="166"/>
      <c r="L390" s="167" t="e">
        <f t="shared" si="110"/>
        <v>#DIV/0!</v>
      </c>
      <c r="M390" s="166">
        <f t="shared" si="111"/>
        <v>0</v>
      </c>
      <c r="N390" s="167" t="e">
        <f t="shared" si="112"/>
        <v>#DIV/0!</v>
      </c>
      <c r="O390" s="166">
        <f t="shared" si="113"/>
        <v>0</v>
      </c>
      <c r="P390" s="225"/>
    </row>
    <row r="391" spans="1:16" ht="22.5" hidden="1" customHeight="1" x14ac:dyDescent="0.25">
      <c r="A391" s="193"/>
      <c r="B391" s="214"/>
      <c r="C391" s="199"/>
      <c r="D391" s="284"/>
      <c r="E391" s="284"/>
      <c r="F391" s="284"/>
      <c r="G391" s="30" t="s">
        <v>4</v>
      </c>
      <c r="H391" s="165"/>
      <c r="I391" s="165"/>
      <c r="J391" s="165"/>
      <c r="K391" s="166"/>
      <c r="L391" s="167" t="e">
        <f t="shared" si="110"/>
        <v>#DIV/0!</v>
      </c>
      <c r="M391" s="166">
        <f t="shared" si="111"/>
        <v>0</v>
      </c>
      <c r="N391" s="167" t="e">
        <f t="shared" si="112"/>
        <v>#DIV/0!</v>
      </c>
      <c r="O391" s="166">
        <f t="shared" si="113"/>
        <v>0</v>
      </c>
      <c r="P391" s="225"/>
    </row>
    <row r="392" spans="1:16" ht="22.5" hidden="1" customHeight="1" thickBot="1" x14ac:dyDescent="0.3">
      <c r="A392" s="194"/>
      <c r="B392" s="215"/>
      <c r="C392" s="200"/>
      <c r="D392" s="284"/>
      <c r="E392" s="284"/>
      <c r="F392" s="284"/>
      <c r="G392" s="30" t="s">
        <v>6</v>
      </c>
      <c r="H392" s="165"/>
      <c r="I392" s="165"/>
      <c r="J392" s="165"/>
      <c r="K392" s="166"/>
      <c r="L392" s="167" t="e">
        <f t="shared" si="110"/>
        <v>#DIV/0!</v>
      </c>
      <c r="M392" s="166">
        <f t="shared" si="111"/>
        <v>0</v>
      </c>
      <c r="N392" s="167" t="e">
        <f t="shared" si="112"/>
        <v>#DIV/0!</v>
      </c>
      <c r="O392" s="166">
        <f t="shared" si="113"/>
        <v>0</v>
      </c>
      <c r="P392" s="226"/>
    </row>
    <row r="393" spans="1:16" ht="22.5" customHeight="1" x14ac:dyDescent="0.25">
      <c r="A393" s="278" t="s">
        <v>216</v>
      </c>
      <c r="B393" s="275" t="s">
        <v>207</v>
      </c>
      <c r="C393" s="198" t="s">
        <v>251</v>
      </c>
      <c r="D393" s="219" t="s">
        <v>54</v>
      </c>
      <c r="E393" s="220" t="s">
        <v>54</v>
      </c>
      <c r="F393" s="207" t="s">
        <v>54</v>
      </c>
      <c r="G393" s="31" t="s">
        <v>7</v>
      </c>
      <c r="H393" s="177">
        <f>H394+H395+H396</f>
        <v>5191.5</v>
      </c>
      <c r="I393" s="165">
        <f>I394+I395+I396</f>
        <v>3810.7</v>
      </c>
      <c r="J393" s="165">
        <f>J394+J395+J396</f>
        <v>3749.7</v>
      </c>
      <c r="K393" s="165">
        <f>K394+K395+K396</f>
        <v>3749.7</v>
      </c>
      <c r="L393" s="167">
        <f t="shared" si="110"/>
        <v>72.227679861311756</v>
      </c>
      <c r="M393" s="166">
        <f t="shared" si="111"/>
        <v>-1441.8000000000002</v>
      </c>
      <c r="N393" s="167">
        <f t="shared" si="112"/>
        <v>72.227679861311756</v>
      </c>
      <c r="O393" s="166">
        <f t="shared" si="113"/>
        <v>-1441.8000000000002</v>
      </c>
      <c r="P393" s="224"/>
    </row>
    <row r="394" spans="1:16" ht="22.5" customHeight="1" x14ac:dyDescent="0.25">
      <c r="A394" s="279"/>
      <c r="B394" s="276"/>
      <c r="C394" s="199"/>
      <c r="D394" s="202"/>
      <c r="E394" s="205"/>
      <c r="F394" s="208"/>
      <c r="G394" s="30" t="s">
        <v>5</v>
      </c>
      <c r="H394" s="177">
        <f t="shared" ref="H394:K395" si="146">H398+H446+H458</f>
        <v>2900.6000000000004</v>
      </c>
      <c r="I394" s="165">
        <f t="shared" si="146"/>
        <v>2313.5</v>
      </c>
      <c r="J394" s="165">
        <f t="shared" si="146"/>
        <v>2252.5</v>
      </c>
      <c r="K394" s="165">
        <f t="shared" si="146"/>
        <v>2252.5</v>
      </c>
      <c r="L394" s="167">
        <f t="shared" si="110"/>
        <v>77.65634696269737</v>
      </c>
      <c r="M394" s="166">
        <f t="shared" si="111"/>
        <v>-648.10000000000036</v>
      </c>
      <c r="N394" s="167">
        <f t="shared" si="112"/>
        <v>77.65634696269737</v>
      </c>
      <c r="O394" s="166">
        <f t="shared" si="113"/>
        <v>-648.10000000000036</v>
      </c>
      <c r="P394" s="225"/>
    </row>
    <row r="395" spans="1:16" ht="22.5" customHeight="1" x14ac:dyDescent="0.25">
      <c r="A395" s="279"/>
      <c r="B395" s="276"/>
      <c r="C395" s="199"/>
      <c r="D395" s="202"/>
      <c r="E395" s="205"/>
      <c r="F395" s="208"/>
      <c r="G395" s="30" t="s">
        <v>4</v>
      </c>
      <c r="H395" s="177">
        <f t="shared" si="146"/>
        <v>2290.9</v>
      </c>
      <c r="I395" s="165">
        <f t="shared" si="146"/>
        <v>1497.2</v>
      </c>
      <c r="J395" s="165">
        <f t="shared" si="146"/>
        <v>1497.2</v>
      </c>
      <c r="K395" s="165">
        <f t="shared" si="146"/>
        <v>1497.2</v>
      </c>
      <c r="L395" s="167">
        <f t="shared" si="110"/>
        <v>65.354227596141257</v>
      </c>
      <c r="M395" s="166">
        <f t="shared" si="111"/>
        <v>-793.7</v>
      </c>
      <c r="N395" s="167">
        <f t="shared" si="112"/>
        <v>65.354227596141257</v>
      </c>
      <c r="O395" s="166">
        <f t="shared" si="113"/>
        <v>-793.7</v>
      </c>
      <c r="P395" s="225"/>
    </row>
    <row r="396" spans="1:16" ht="22.5" customHeight="1" thickBot="1" x14ac:dyDescent="0.3">
      <c r="A396" s="280"/>
      <c r="B396" s="277"/>
      <c r="C396" s="200"/>
      <c r="D396" s="203"/>
      <c r="E396" s="206"/>
      <c r="F396" s="209"/>
      <c r="G396" s="30" t="s">
        <v>6</v>
      </c>
      <c r="H396" s="165">
        <f t="shared" ref="H396" si="147">H400+H448+H460</f>
        <v>0</v>
      </c>
      <c r="I396" s="165">
        <f t="shared" ref="I396:J396" si="148">I400+I448</f>
        <v>0</v>
      </c>
      <c r="J396" s="165">
        <f t="shared" si="148"/>
        <v>0</v>
      </c>
      <c r="K396" s="165">
        <f>K400+K448+K460</f>
        <v>0</v>
      </c>
      <c r="L396" s="167" t="e">
        <f t="shared" si="110"/>
        <v>#DIV/0!</v>
      </c>
      <c r="M396" s="166">
        <f t="shared" si="111"/>
        <v>0</v>
      </c>
      <c r="N396" s="167" t="e">
        <f t="shared" si="112"/>
        <v>#DIV/0!</v>
      </c>
      <c r="O396" s="166">
        <f t="shared" si="113"/>
        <v>0</v>
      </c>
      <c r="P396" s="226"/>
    </row>
    <row r="397" spans="1:16" ht="22.5" customHeight="1" x14ac:dyDescent="0.25">
      <c r="A397" s="235" t="s">
        <v>174</v>
      </c>
      <c r="B397" s="213" t="s">
        <v>208</v>
      </c>
      <c r="C397" s="198" t="s">
        <v>54</v>
      </c>
      <c r="D397" s="284" t="s">
        <v>54</v>
      </c>
      <c r="E397" s="284" t="s">
        <v>54</v>
      </c>
      <c r="F397" s="284" t="s">
        <v>54</v>
      </c>
      <c r="G397" s="31" t="s">
        <v>7</v>
      </c>
      <c r="H397" s="165">
        <f>H398+H399+H400</f>
        <v>3230.7000000000003</v>
      </c>
      <c r="I397" s="165">
        <f>I398+I399+I400</f>
        <v>2501.9</v>
      </c>
      <c r="J397" s="165">
        <f>J398+J399+J400</f>
        <v>2440.9</v>
      </c>
      <c r="K397" s="165">
        <f>K398+K399+K400</f>
        <v>2440.9</v>
      </c>
      <c r="L397" s="167">
        <f t="shared" si="110"/>
        <v>75.553285665645205</v>
      </c>
      <c r="M397" s="166">
        <f t="shared" si="111"/>
        <v>-789.80000000000018</v>
      </c>
      <c r="N397" s="167">
        <f t="shared" si="112"/>
        <v>75.553285665645205</v>
      </c>
      <c r="O397" s="166">
        <f t="shared" si="113"/>
        <v>-789.80000000000018</v>
      </c>
      <c r="P397" s="224"/>
    </row>
    <row r="398" spans="1:16" ht="22.5" customHeight="1" x14ac:dyDescent="0.25">
      <c r="A398" s="236"/>
      <c r="B398" s="214"/>
      <c r="C398" s="199"/>
      <c r="D398" s="284"/>
      <c r="E398" s="284"/>
      <c r="F398" s="284"/>
      <c r="G398" s="30" t="s">
        <v>5</v>
      </c>
      <c r="H398" s="165">
        <f>H402+H418+H438</f>
        <v>2225.3000000000002</v>
      </c>
      <c r="I398" s="165">
        <f>I402+I418+I438</f>
        <v>1851.9</v>
      </c>
      <c r="J398" s="165">
        <f>J402+J418+J438</f>
        <v>1790.9</v>
      </c>
      <c r="K398" s="165">
        <f>K402+K418+K438</f>
        <v>1790.9</v>
      </c>
      <c r="L398" s="167">
        <f t="shared" si="110"/>
        <v>80.479036534399853</v>
      </c>
      <c r="M398" s="166">
        <f t="shared" si="111"/>
        <v>-434.40000000000009</v>
      </c>
      <c r="N398" s="167">
        <f t="shared" si="112"/>
        <v>80.479036534399853</v>
      </c>
      <c r="O398" s="166">
        <f t="shared" si="113"/>
        <v>-434.40000000000009</v>
      </c>
      <c r="P398" s="225"/>
    </row>
    <row r="399" spans="1:16" ht="22.5" customHeight="1" x14ac:dyDescent="0.25">
      <c r="A399" s="236"/>
      <c r="B399" s="214"/>
      <c r="C399" s="199"/>
      <c r="D399" s="284"/>
      <c r="E399" s="284"/>
      <c r="F399" s="284"/>
      <c r="G399" s="30" t="s">
        <v>4</v>
      </c>
      <c r="H399" s="165">
        <f t="shared" ref="H399:I400" si="149">H403+H419+H439</f>
        <v>1005.4000000000001</v>
      </c>
      <c r="I399" s="165">
        <f t="shared" si="149"/>
        <v>650</v>
      </c>
      <c r="J399" s="165">
        <f t="shared" ref="J399:K399" si="150">J403+J419+J439</f>
        <v>650</v>
      </c>
      <c r="K399" s="165">
        <f t="shared" si="150"/>
        <v>650</v>
      </c>
      <c r="L399" s="167">
        <f t="shared" si="110"/>
        <v>64.650885219813006</v>
      </c>
      <c r="M399" s="166">
        <f t="shared" si="111"/>
        <v>-355.40000000000009</v>
      </c>
      <c r="N399" s="167">
        <f t="shared" si="112"/>
        <v>64.650885219813006</v>
      </c>
      <c r="O399" s="166">
        <f t="shared" si="113"/>
        <v>-355.40000000000009</v>
      </c>
      <c r="P399" s="225"/>
    </row>
    <row r="400" spans="1:16" ht="22.5" customHeight="1" thickBot="1" x14ac:dyDescent="0.3">
      <c r="A400" s="237"/>
      <c r="B400" s="215"/>
      <c r="C400" s="200"/>
      <c r="D400" s="284"/>
      <c r="E400" s="284"/>
      <c r="F400" s="284"/>
      <c r="G400" s="30" t="s">
        <v>6</v>
      </c>
      <c r="H400" s="165">
        <f t="shared" si="149"/>
        <v>0</v>
      </c>
      <c r="I400" s="165">
        <f t="shared" si="149"/>
        <v>0</v>
      </c>
      <c r="J400" s="165">
        <f t="shared" ref="J400:K400" si="151">J404+J420+J440</f>
        <v>0</v>
      </c>
      <c r="K400" s="165">
        <f t="shared" si="151"/>
        <v>0</v>
      </c>
      <c r="L400" s="167" t="e">
        <f t="shared" si="110"/>
        <v>#DIV/0!</v>
      </c>
      <c r="M400" s="166">
        <f t="shared" si="111"/>
        <v>0</v>
      </c>
      <c r="N400" s="167" t="e">
        <f t="shared" si="112"/>
        <v>#DIV/0!</v>
      </c>
      <c r="O400" s="166">
        <f t="shared" si="113"/>
        <v>0</v>
      </c>
      <c r="P400" s="226"/>
    </row>
    <row r="401" spans="1:16" ht="22.5" customHeight="1" x14ac:dyDescent="0.25">
      <c r="A401" s="235" t="s">
        <v>176</v>
      </c>
      <c r="B401" s="213" t="s">
        <v>175</v>
      </c>
      <c r="C401" s="198" t="s">
        <v>54</v>
      </c>
      <c r="D401" s="284" t="s">
        <v>54</v>
      </c>
      <c r="E401" s="284" t="s">
        <v>54</v>
      </c>
      <c r="F401" s="284" t="s">
        <v>54</v>
      </c>
      <c r="G401" s="31" t="s">
        <v>7</v>
      </c>
      <c r="H401" s="165">
        <f>H402+H403+H404</f>
        <v>1267.4000000000001</v>
      </c>
      <c r="I401" s="165">
        <f>I402+I403+I404</f>
        <v>687.59999999999991</v>
      </c>
      <c r="J401" s="165">
        <f>J402+J403+J404</f>
        <v>687.59999999999991</v>
      </c>
      <c r="K401" s="165">
        <f>K402+K403+K404</f>
        <v>687.59999999999991</v>
      </c>
      <c r="L401" s="167">
        <f t="shared" si="110"/>
        <v>54.252801009941599</v>
      </c>
      <c r="M401" s="166">
        <f t="shared" si="111"/>
        <v>-579.80000000000018</v>
      </c>
      <c r="N401" s="167">
        <f t="shared" si="112"/>
        <v>54.252801009941599</v>
      </c>
      <c r="O401" s="166">
        <f t="shared" si="113"/>
        <v>-579.80000000000018</v>
      </c>
      <c r="P401" s="224"/>
    </row>
    <row r="402" spans="1:16" ht="22.5" customHeight="1" x14ac:dyDescent="0.25">
      <c r="A402" s="236"/>
      <c r="B402" s="214"/>
      <c r="C402" s="199"/>
      <c r="D402" s="284"/>
      <c r="E402" s="284"/>
      <c r="F402" s="284"/>
      <c r="G402" s="30" t="s">
        <v>5</v>
      </c>
      <c r="H402" s="165">
        <f t="shared" ref="H402:K404" si="152">H406</f>
        <v>384.2</v>
      </c>
      <c r="I402" s="165">
        <f t="shared" si="152"/>
        <v>159.80000000000001</v>
      </c>
      <c r="J402" s="165">
        <f t="shared" si="152"/>
        <v>159.80000000000001</v>
      </c>
      <c r="K402" s="165">
        <f t="shared" si="152"/>
        <v>159.80000000000001</v>
      </c>
      <c r="L402" s="167">
        <f t="shared" si="110"/>
        <v>41.592920353982308</v>
      </c>
      <c r="M402" s="166">
        <f t="shared" si="111"/>
        <v>-224.39999999999998</v>
      </c>
      <c r="N402" s="167">
        <f t="shared" si="112"/>
        <v>41.592920353982308</v>
      </c>
      <c r="O402" s="166">
        <f t="shared" si="113"/>
        <v>-224.39999999999998</v>
      </c>
      <c r="P402" s="225"/>
    </row>
    <row r="403" spans="1:16" ht="22.5" customHeight="1" x14ac:dyDescent="0.25">
      <c r="A403" s="236"/>
      <c r="B403" s="214"/>
      <c r="C403" s="199"/>
      <c r="D403" s="284"/>
      <c r="E403" s="284"/>
      <c r="F403" s="284"/>
      <c r="G403" s="30" t="s">
        <v>4</v>
      </c>
      <c r="H403" s="165">
        <f t="shared" si="152"/>
        <v>883.2</v>
      </c>
      <c r="I403" s="165">
        <f t="shared" si="152"/>
        <v>527.79999999999995</v>
      </c>
      <c r="J403" s="165">
        <f t="shared" si="152"/>
        <v>527.79999999999995</v>
      </c>
      <c r="K403" s="165">
        <f t="shared" si="152"/>
        <v>527.79999999999995</v>
      </c>
      <c r="L403" s="167">
        <f t="shared" si="110"/>
        <v>59.759963768115931</v>
      </c>
      <c r="M403" s="166">
        <f t="shared" si="111"/>
        <v>-355.40000000000009</v>
      </c>
      <c r="N403" s="167">
        <f t="shared" si="112"/>
        <v>59.759963768115931</v>
      </c>
      <c r="O403" s="166">
        <f t="shared" si="113"/>
        <v>-355.40000000000009</v>
      </c>
      <c r="P403" s="225"/>
    </row>
    <row r="404" spans="1:16" ht="22.5" customHeight="1" thickBot="1" x14ac:dyDescent="0.3">
      <c r="A404" s="237"/>
      <c r="B404" s="215"/>
      <c r="C404" s="200"/>
      <c r="D404" s="284"/>
      <c r="E404" s="284"/>
      <c r="F404" s="284"/>
      <c r="G404" s="30" t="s">
        <v>6</v>
      </c>
      <c r="H404" s="165">
        <f t="shared" si="152"/>
        <v>0</v>
      </c>
      <c r="I404" s="165">
        <f t="shared" si="152"/>
        <v>0</v>
      </c>
      <c r="J404" s="165">
        <f t="shared" si="152"/>
        <v>0</v>
      </c>
      <c r="K404" s="165">
        <f t="shared" si="152"/>
        <v>0</v>
      </c>
      <c r="L404" s="167" t="e">
        <f t="shared" si="110"/>
        <v>#DIV/0!</v>
      </c>
      <c r="M404" s="166">
        <f t="shared" si="111"/>
        <v>0</v>
      </c>
      <c r="N404" s="167" t="e">
        <f t="shared" si="112"/>
        <v>#DIV/0!</v>
      </c>
      <c r="O404" s="166">
        <f t="shared" si="113"/>
        <v>0</v>
      </c>
      <c r="P404" s="226"/>
    </row>
    <row r="405" spans="1:16" ht="61.5" customHeight="1" x14ac:dyDescent="0.25">
      <c r="A405" s="235" t="s">
        <v>178</v>
      </c>
      <c r="B405" s="213" t="s">
        <v>177</v>
      </c>
      <c r="C405" s="284" t="s">
        <v>54</v>
      </c>
      <c r="D405" s="201">
        <v>43831</v>
      </c>
      <c r="E405" s="204">
        <v>44166</v>
      </c>
      <c r="F405" s="207" t="s">
        <v>363</v>
      </c>
      <c r="G405" s="31" t="s">
        <v>7</v>
      </c>
      <c r="H405" s="177">
        <f>H406+H407+H408</f>
        <v>1267.4000000000001</v>
      </c>
      <c r="I405" s="177">
        <f>I406+I407+I408</f>
        <v>687.59999999999991</v>
      </c>
      <c r="J405" s="177">
        <f>J406+J407+J408</f>
        <v>687.59999999999991</v>
      </c>
      <c r="K405" s="177">
        <f>K406+K407+K408</f>
        <v>687.59999999999991</v>
      </c>
      <c r="L405" s="167">
        <f t="shared" ref="L405:L416" si="153">J405/H405*100</f>
        <v>54.252801009941599</v>
      </c>
      <c r="M405" s="166">
        <f t="shared" ref="M405:M416" si="154">J405-H405</f>
        <v>-579.80000000000018</v>
      </c>
      <c r="N405" s="167">
        <f t="shared" ref="N405:N416" si="155">K405/H405*100</f>
        <v>54.252801009941599</v>
      </c>
      <c r="O405" s="166">
        <f t="shared" ref="O405:O416" si="156">K405-H405</f>
        <v>-579.80000000000018</v>
      </c>
      <c r="P405" s="224"/>
    </row>
    <row r="406" spans="1:16" ht="57" customHeight="1" x14ac:dyDescent="0.25">
      <c r="A406" s="236"/>
      <c r="B406" s="214"/>
      <c r="C406" s="284"/>
      <c r="D406" s="202"/>
      <c r="E406" s="205"/>
      <c r="F406" s="208"/>
      <c r="G406" s="30" t="s">
        <v>5</v>
      </c>
      <c r="H406" s="177">
        <f>384.2</f>
        <v>384.2</v>
      </c>
      <c r="I406" s="177">
        <v>159.80000000000001</v>
      </c>
      <c r="J406" s="177">
        <v>159.80000000000001</v>
      </c>
      <c r="K406" s="177">
        <v>159.80000000000001</v>
      </c>
      <c r="L406" s="167">
        <f t="shared" si="153"/>
        <v>41.592920353982308</v>
      </c>
      <c r="M406" s="166">
        <f t="shared" si="154"/>
        <v>-224.39999999999998</v>
      </c>
      <c r="N406" s="167">
        <f t="shared" si="155"/>
        <v>41.592920353982308</v>
      </c>
      <c r="O406" s="166">
        <f t="shared" si="156"/>
        <v>-224.39999999999998</v>
      </c>
      <c r="P406" s="225"/>
    </row>
    <row r="407" spans="1:16" ht="57" customHeight="1" x14ac:dyDescent="0.25">
      <c r="A407" s="236"/>
      <c r="B407" s="214"/>
      <c r="C407" s="284"/>
      <c r="D407" s="202"/>
      <c r="E407" s="205"/>
      <c r="F407" s="208"/>
      <c r="G407" s="30" t="s">
        <v>4</v>
      </c>
      <c r="H407" s="177">
        <f>883.2</f>
        <v>883.2</v>
      </c>
      <c r="I407" s="177">
        <v>527.79999999999995</v>
      </c>
      <c r="J407" s="177">
        <v>527.79999999999995</v>
      </c>
      <c r="K407" s="177">
        <v>527.79999999999995</v>
      </c>
      <c r="L407" s="167">
        <f t="shared" si="153"/>
        <v>59.759963768115931</v>
      </c>
      <c r="M407" s="166">
        <f t="shared" si="154"/>
        <v>-355.40000000000009</v>
      </c>
      <c r="N407" s="167">
        <f t="shared" si="155"/>
        <v>59.759963768115931</v>
      </c>
      <c r="O407" s="166">
        <f t="shared" si="156"/>
        <v>-355.40000000000009</v>
      </c>
      <c r="P407" s="225"/>
    </row>
    <row r="408" spans="1:16" ht="51.75" customHeight="1" thickBot="1" x14ac:dyDescent="0.3">
      <c r="A408" s="237"/>
      <c r="B408" s="215"/>
      <c r="C408" s="284"/>
      <c r="D408" s="203"/>
      <c r="E408" s="206"/>
      <c r="F408" s="209"/>
      <c r="G408" s="30" t="s">
        <v>6</v>
      </c>
      <c r="H408" s="165">
        <f t="shared" ref="H408:I408" si="157">H412+H416</f>
        <v>0</v>
      </c>
      <c r="I408" s="165">
        <f t="shared" si="157"/>
        <v>0</v>
      </c>
      <c r="J408" s="165">
        <f t="shared" ref="J408:K408" si="158">J412+J416</f>
        <v>0</v>
      </c>
      <c r="K408" s="165">
        <f t="shared" si="158"/>
        <v>0</v>
      </c>
      <c r="L408" s="167" t="e">
        <f t="shared" si="153"/>
        <v>#DIV/0!</v>
      </c>
      <c r="M408" s="166">
        <f t="shared" si="154"/>
        <v>0</v>
      </c>
      <c r="N408" s="167" t="e">
        <f t="shared" si="155"/>
        <v>#DIV/0!</v>
      </c>
      <c r="O408" s="166">
        <f t="shared" si="156"/>
        <v>0</v>
      </c>
      <c r="P408" s="226"/>
    </row>
    <row r="409" spans="1:16" ht="22.5" hidden="1" customHeight="1" x14ac:dyDescent="0.25">
      <c r="A409" s="192"/>
      <c r="B409" s="213" t="s">
        <v>217</v>
      </c>
      <c r="C409" s="198" t="s">
        <v>54</v>
      </c>
      <c r="D409" s="201">
        <v>42370</v>
      </c>
      <c r="E409" s="204">
        <v>42705</v>
      </c>
      <c r="F409" s="284" t="s">
        <v>54</v>
      </c>
      <c r="G409" s="31" t="s">
        <v>7</v>
      </c>
      <c r="H409" s="165">
        <f>H410+H411+H412</f>
        <v>0</v>
      </c>
      <c r="I409" s="165">
        <f>I410+I411+I412</f>
        <v>0</v>
      </c>
      <c r="J409" s="165">
        <f>J410+J411+J412</f>
        <v>0</v>
      </c>
      <c r="K409" s="165">
        <f>K410+K411+K412</f>
        <v>0</v>
      </c>
      <c r="L409" s="167" t="e">
        <f t="shared" si="153"/>
        <v>#DIV/0!</v>
      </c>
      <c r="M409" s="166">
        <f t="shared" si="154"/>
        <v>0</v>
      </c>
      <c r="N409" s="167" t="e">
        <f t="shared" si="155"/>
        <v>#DIV/0!</v>
      </c>
      <c r="O409" s="166">
        <f t="shared" si="156"/>
        <v>0</v>
      </c>
      <c r="P409" s="224"/>
    </row>
    <row r="410" spans="1:16" ht="22.5" hidden="1" customHeight="1" x14ac:dyDescent="0.25">
      <c r="A410" s="193"/>
      <c r="B410" s="214"/>
      <c r="C410" s="199"/>
      <c r="D410" s="202"/>
      <c r="E410" s="205"/>
      <c r="F410" s="284"/>
      <c r="G410" s="30" t="s">
        <v>5</v>
      </c>
      <c r="H410" s="165"/>
      <c r="I410" s="165"/>
      <c r="J410" s="165"/>
      <c r="K410" s="168"/>
      <c r="L410" s="167" t="e">
        <f t="shared" si="153"/>
        <v>#DIV/0!</v>
      </c>
      <c r="M410" s="166">
        <f t="shared" si="154"/>
        <v>0</v>
      </c>
      <c r="N410" s="167" t="e">
        <f t="shared" si="155"/>
        <v>#DIV/0!</v>
      </c>
      <c r="O410" s="166">
        <f t="shared" si="156"/>
        <v>0</v>
      </c>
      <c r="P410" s="225"/>
    </row>
    <row r="411" spans="1:16" ht="22.5" hidden="1" customHeight="1" x14ac:dyDescent="0.25">
      <c r="A411" s="193"/>
      <c r="B411" s="214"/>
      <c r="C411" s="199"/>
      <c r="D411" s="202"/>
      <c r="E411" s="205"/>
      <c r="F411" s="284"/>
      <c r="G411" s="30" t="s">
        <v>4</v>
      </c>
      <c r="H411" s="165"/>
      <c r="I411" s="165"/>
      <c r="J411" s="165"/>
      <c r="K411" s="168"/>
      <c r="L411" s="167" t="e">
        <f t="shared" si="153"/>
        <v>#DIV/0!</v>
      </c>
      <c r="M411" s="166">
        <f t="shared" si="154"/>
        <v>0</v>
      </c>
      <c r="N411" s="167" t="e">
        <f t="shared" si="155"/>
        <v>#DIV/0!</v>
      </c>
      <c r="O411" s="166">
        <f t="shared" si="156"/>
        <v>0</v>
      </c>
      <c r="P411" s="225"/>
    </row>
    <row r="412" spans="1:16" ht="22.5" hidden="1" customHeight="1" thickBot="1" x14ac:dyDescent="0.3">
      <c r="A412" s="194"/>
      <c r="B412" s="215"/>
      <c r="C412" s="200"/>
      <c r="D412" s="203"/>
      <c r="E412" s="206"/>
      <c r="F412" s="284"/>
      <c r="G412" s="30" t="s">
        <v>6</v>
      </c>
      <c r="H412" s="165"/>
      <c r="I412" s="165"/>
      <c r="J412" s="165"/>
      <c r="K412" s="168"/>
      <c r="L412" s="167" t="e">
        <f t="shared" si="153"/>
        <v>#DIV/0!</v>
      </c>
      <c r="M412" s="166">
        <f t="shared" si="154"/>
        <v>0</v>
      </c>
      <c r="N412" s="167" t="e">
        <f t="shared" si="155"/>
        <v>#DIV/0!</v>
      </c>
      <c r="O412" s="166">
        <f t="shared" si="156"/>
        <v>0</v>
      </c>
      <c r="P412" s="226"/>
    </row>
    <row r="413" spans="1:16" hidden="1" x14ac:dyDescent="0.25">
      <c r="A413" s="192"/>
      <c r="B413" s="213" t="s">
        <v>218</v>
      </c>
      <c r="C413" s="198" t="s">
        <v>54</v>
      </c>
      <c r="D413" s="201">
        <v>42583</v>
      </c>
      <c r="E413" s="201">
        <v>42583</v>
      </c>
      <c r="F413" s="284" t="s">
        <v>54</v>
      </c>
      <c r="G413" s="31" t="s">
        <v>7</v>
      </c>
      <c r="H413" s="165">
        <f>H414+H415+H416</f>
        <v>0</v>
      </c>
      <c r="I413" s="165">
        <f>I414+I415+I416</f>
        <v>0</v>
      </c>
      <c r="J413" s="165">
        <f>J414+J415+J416</f>
        <v>0</v>
      </c>
      <c r="K413" s="165">
        <f>K414+K415+K416</f>
        <v>0</v>
      </c>
      <c r="L413" s="167" t="e">
        <f t="shared" si="153"/>
        <v>#DIV/0!</v>
      </c>
      <c r="M413" s="166">
        <f t="shared" si="154"/>
        <v>0</v>
      </c>
      <c r="N413" s="167" t="e">
        <f t="shared" si="155"/>
        <v>#DIV/0!</v>
      </c>
      <c r="O413" s="166">
        <f t="shared" si="156"/>
        <v>0</v>
      </c>
      <c r="P413" s="224"/>
    </row>
    <row r="414" spans="1:16" hidden="1" x14ac:dyDescent="0.25">
      <c r="A414" s="193"/>
      <c r="B414" s="214"/>
      <c r="C414" s="199"/>
      <c r="D414" s="202"/>
      <c r="E414" s="202"/>
      <c r="F414" s="284"/>
      <c r="G414" s="30" t="s">
        <v>5</v>
      </c>
      <c r="H414" s="165"/>
      <c r="I414" s="165"/>
      <c r="J414" s="165"/>
      <c r="K414" s="168"/>
      <c r="L414" s="167" t="e">
        <f t="shared" si="153"/>
        <v>#DIV/0!</v>
      </c>
      <c r="M414" s="166">
        <f t="shared" si="154"/>
        <v>0</v>
      </c>
      <c r="N414" s="167" t="e">
        <f t="shared" si="155"/>
        <v>#DIV/0!</v>
      </c>
      <c r="O414" s="166">
        <f t="shared" si="156"/>
        <v>0</v>
      </c>
      <c r="P414" s="225"/>
    </row>
    <row r="415" spans="1:16" hidden="1" x14ac:dyDescent="0.25">
      <c r="A415" s="193"/>
      <c r="B415" s="214"/>
      <c r="C415" s="199"/>
      <c r="D415" s="202"/>
      <c r="E415" s="202"/>
      <c r="F415" s="284"/>
      <c r="G415" s="30" t="s">
        <v>4</v>
      </c>
      <c r="H415" s="165"/>
      <c r="I415" s="165"/>
      <c r="J415" s="165"/>
      <c r="K415" s="168"/>
      <c r="L415" s="167" t="e">
        <f t="shared" si="153"/>
        <v>#DIV/0!</v>
      </c>
      <c r="M415" s="166">
        <f t="shared" si="154"/>
        <v>0</v>
      </c>
      <c r="N415" s="167" t="e">
        <f t="shared" si="155"/>
        <v>#DIV/0!</v>
      </c>
      <c r="O415" s="166">
        <f t="shared" si="156"/>
        <v>0</v>
      </c>
      <c r="P415" s="225"/>
    </row>
    <row r="416" spans="1:16" ht="15.75" hidden="1" thickBot="1" x14ac:dyDescent="0.3">
      <c r="A416" s="194"/>
      <c r="B416" s="215"/>
      <c r="C416" s="200"/>
      <c r="D416" s="203"/>
      <c r="E416" s="203"/>
      <c r="F416" s="284"/>
      <c r="G416" s="30" t="s">
        <v>6</v>
      </c>
      <c r="H416" s="165"/>
      <c r="I416" s="165"/>
      <c r="J416" s="165"/>
      <c r="K416" s="168"/>
      <c r="L416" s="167" t="e">
        <f t="shared" si="153"/>
        <v>#DIV/0!</v>
      </c>
      <c r="M416" s="166">
        <f t="shared" si="154"/>
        <v>0</v>
      </c>
      <c r="N416" s="167" t="e">
        <f t="shared" si="155"/>
        <v>#DIV/0!</v>
      </c>
      <c r="O416" s="166">
        <f t="shared" si="156"/>
        <v>0</v>
      </c>
      <c r="P416" s="226"/>
    </row>
    <row r="417" spans="1:16" ht="22.5" customHeight="1" x14ac:dyDescent="0.25">
      <c r="A417" s="235" t="s">
        <v>179</v>
      </c>
      <c r="B417" s="213" t="s">
        <v>239</v>
      </c>
      <c r="C417" s="284" t="s">
        <v>54</v>
      </c>
      <c r="D417" s="201" t="s">
        <v>54</v>
      </c>
      <c r="E417" s="284" t="s">
        <v>54</v>
      </c>
      <c r="F417" s="284" t="s">
        <v>54</v>
      </c>
      <c r="G417" s="31" t="s">
        <v>7</v>
      </c>
      <c r="H417" s="165">
        <f>H418+H419+H420</f>
        <v>613.29999999999995</v>
      </c>
      <c r="I417" s="165">
        <f>I418+I419+I420</f>
        <v>464.29999999999995</v>
      </c>
      <c r="J417" s="165">
        <f>J418+J419+J420</f>
        <v>464.29999999999995</v>
      </c>
      <c r="K417" s="165">
        <f>K418+K419+K420</f>
        <v>464.29999999999995</v>
      </c>
      <c r="L417" s="167">
        <f t="shared" ref="L417:L504" si="159">J417/H417*100</f>
        <v>75.705201369639653</v>
      </c>
      <c r="M417" s="166">
        <f t="shared" ref="M417:M504" si="160">J417-H417</f>
        <v>-149</v>
      </c>
      <c r="N417" s="167">
        <f t="shared" ref="N417:N504" si="161">K417/H417*100</f>
        <v>75.705201369639653</v>
      </c>
      <c r="O417" s="166">
        <f t="shared" ref="O417:O504" si="162">K417-H417</f>
        <v>-149</v>
      </c>
      <c r="P417" s="224"/>
    </row>
    <row r="418" spans="1:16" ht="22.5" customHeight="1" x14ac:dyDescent="0.25">
      <c r="A418" s="236"/>
      <c r="B418" s="214"/>
      <c r="C418" s="284"/>
      <c r="D418" s="202"/>
      <c r="E418" s="284"/>
      <c r="F418" s="284"/>
      <c r="G418" s="30" t="s">
        <v>5</v>
      </c>
      <c r="H418" s="165">
        <f>H422</f>
        <v>491.09999999999997</v>
      </c>
      <c r="I418" s="165">
        <f>I422</f>
        <v>342.09999999999997</v>
      </c>
      <c r="J418" s="165">
        <f>J422</f>
        <v>342.09999999999997</v>
      </c>
      <c r="K418" s="165">
        <f>K422</f>
        <v>342.09999999999997</v>
      </c>
      <c r="L418" s="167">
        <f t="shared" si="159"/>
        <v>69.659947057625743</v>
      </c>
      <c r="M418" s="166">
        <f t="shared" si="160"/>
        <v>-149</v>
      </c>
      <c r="N418" s="167">
        <f t="shared" si="161"/>
        <v>69.659947057625743</v>
      </c>
      <c r="O418" s="166">
        <f t="shared" si="162"/>
        <v>-149</v>
      </c>
      <c r="P418" s="225"/>
    </row>
    <row r="419" spans="1:16" ht="22.5" customHeight="1" x14ac:dyDescent="0.25">
      <c r="A419" s="236"/>
      <c r="B419" s="214"/>
      <c r="C419" s="284"/>
      <c r="D419" s="202"/>
      <c r="E419" s="284"/>
      <c r="F419" s="284"/>
      <c r="G419" s="30" t="s">
        <v>4</v>
      </c>
      <c r="H419" s="165">
        <f t="shared" ref="H419:K419" si="163">H423</f>
        <v>122.2</v>
      </c>
      <c r="I419" s="165">
        <f t="shared" si="163"/>
        <v>122.2</v>
      </c>
      <c r="J419" s="165">
        <f t="shared" si="163"/>
        <v>122.2</v>
      </c>
      <c r="K419" s="165">
        <f t="shared" si="163"/>
        <v>122.2</v>
      </c>
      <c r="L419" s="167">
        <f t="shared" si="159"/>
        <v>100</v>
      </c>
      <c r="M419" s="166">
        <f t="shared" si="160"/>
        <v>0</v>
      </c>
      <c r="N419" s="167">
        <f t="shared" si="161"/>
        <v>100</v>
      </c>
      <c r="O419" s="166">
        <f t="shared" si="162"/>
        <v>0</v>
      </c>
      <c r="P419" s="225"/>
    </row>
    <row r="420" spans="1:16" ht="22.5" customHeight="1" thickBot="1" x14ac:dyDescent="0.3">
      <c r="A420" s="237"/>
      <c r="B420" s="215"/>
      <c r="C420" s="284"/>
      <c r="D420" s="203"/>
      <c r="E420" s="284"/>
      <c r="F420" s="284"/>
      <c r="G420" s="30" t="s">
        <v>6</v>
      </c>
      <c r="H420" s="165">
        <f t="shared" ref="H420:K420" si="164">H424</f>
        <v>0</v>
      </c>
      <c r="I420" s="165">
        <f t="shared" si="164"/>
        <v>0</v>
      </c>
      <c r="J420" s="165">
        <f t="shared" si="164"/>
        <v>0</v>
      </c>
      <c r="K420" s="165">
        <f t="shared" si="164"/>
        <v>0</v>
      </c>
      <c r="L420" s="167" t="e">
        <f t="shared" si="159"/>
        <v>#DIV/0!</v>
      </c>
      <c r="M420" s="166">
        <f t="shared" si="160"/>
        <v>0</v>
      </c>
      <c r="N420" s="167" t="e">
        <f t="shared" si="161"/>
        <v>#DIV/0!</v>
      </c>
      <c r="O420" s="166">
        <f t="shared" si="162"/>
        <v>0</v>
      </c>
      <c r="P420" s="226"/>
    </row>
    <row r="421" spans="1:16" ht="27" customHeight="1" x14ac:dyDescent="0.25">
      <c r="A421" s="235" t="s">
        <v>180</v>
      </c>
      <c r="B421" s="213" t="s">
        <v>240</v>
      </c>
      <c r="C421" s="198" t="s">
        <v>54</v>
      </c>
      <c r="D421" s="201">
        <v>43831</v>
      </c>
      <c r="E421" s="204">
        <v>44166</v>
      </c>
      <c r="F421" s="238"/>
      <c r="G421" s="31" t="s">
        <v>7</v>
      </c>
      <c r="H421" s="177">
        <f>H422+H423+H424</f>
        <v>613.29999999999995</v>
      </c>
      <c r="I421" s="177">
        <f>I422+I423+I424</f>
        <v>464.29999999999995</v>
      </c>
      <c r="J421" s="177">
        <f>J422+J423+J424</f>
        <v>464.29999999999995</v>
      </c>
      <c r="K421" s="177">
        <f>K422+K423+K424</f>
        <v>464.29999999999995</v>
      </c>
      <c r="L421" s="167">
        <f t="shared" si="159"/>
        <v>75.705201369639653</v>
      </c>
      <c r="M421" s="166">
        <f t="shared" si="160"/>
        <v>-149</v>
      </c>
      <c r="N421" s="167">
        <f t="shared" si="161"/>
        <v>75.705201369639653</v>
      </c>
      <c r="O421" s="166">
        <f t="shared" si="162"/>
        <v>-149</v>
      </c>
      <c r="P421" s="224"/>
    </row>
    <row r="422" spans="1:16" ht="23.25" customHeight="1" x14ac:dyDescent="0.25">
      <c r="A422" s="236"/>
      <c r="B422" s="214"/>
      <c r="C422" s="199"/>
      <c r="D422" s="202"/>
      <c r="E422" s="205"/>
      <c r="F422" s="239"/>
      <c r="G422" s="30" t="s">
        <v>5</v>
      </c>
      <c r="H422" s="177">
        <f t="shared" ref="H422:K424" si="165">H426+H430+H434</f>
        <v>491.09999999999997</v>
      </c>
      <c r="I422" s="177">
        <f t="shared" si="165"/>
        <v>342.09999999999997</v>
      </c>
      <c r="J422" s="177">
        <f t="shared" si="165"/>
        <v>342.09999999999997</v>
      </c>
      <c r="K422" s="177">
        <f t="shared" si="165"/>
        <v>342.09999999999997</v>
      </c>
      <c r="L422" s="167">
        <f t="shared" si="159"/>
        <v>69.659947057625743</v>
      </c>
      <c r="M422" s="166">
        <f t="shared" si="160"/>
        <v>-149</v>
      </c>
      <c r="N422" s="167">
        <f t="shared" si="161"/>
        <v>69.659947057625743</v>
      </c>
      <c r="O422" s="166">
        <f t="shared" si="162"/>
        <v>-149</v>
      </c>
      <c r="P422" s="225"/>
    </row>
    <row r="423" spans="1:16" ht="20.25" customHeight="1" x14ac:dyDescent="0.25">
      <c r="A423" s="236"/>
      <c r="B423" s="214"/>
      <c r="C423" s="199"/>
      <c r="D423" s="202"/>
      <c r="E423" s="205"/>
      <c r="F423" s="239"/>
      <c r="G423" s="30" t="s">
        <v>4</v>
      </c>
      <c r="H423" s="177">
        <f t="shared" si="165"/>
        <v>122.2</v>
      </c>
      <c r="I423" s="177">
        <f>I427+I431+I435</f>
        <v>122.2</v>
      </c>
      <c r="J423" s="177">
        <f t="shared" ref="J423:K423" si="166">J427+J431+J435</f>
        <v>122.2</v>
      </c>
      <c r="K423" s="179">
        <f t="shared" si="166"/>
        <v>122.2</v>
      </c>
      <c r="L423" s="167">
        <f t="shared" si="159"/>
        <v>100</v>
      </c>
      <c r="M423" s="166">
        <f t="shared" si="160"/>
        <v>0</v>
      </c>
      <c r="N423" s="167">
        <f t="shared" si="161"/>
        <v>100</v>
      </c>
      <c r="O423" s="166">
        <f t="shared" si="162"/>
        <v>0</v>
      </c>
      <c r="P423" s="225"/>
    </row>
    <row r="424" spans="1:16" ht="21.75" customHeight="1" thickBot="1" x14ac:dyDescent="0.3">
      <c r="A424" s="237"/>
      <c r="B424" s="215"/>
      <c r="C424" s="200"/>
      <c r="D424" s="203"/>
      <c r="E424" s="206"/>
      <c r="F424" s="240"/>
      <c r="G424" s="30" t="s">
        <v>6</v>
      </c>
      <c r="H424" s="177">
        <f t="shared" si="165"/>
        <v>0</v>
      </c>
      <c r="I424" s="177">
        <f t="shared" si="165"/>
        <v>0</v>
      </c>
      <c r="J424" s="177">
        <f t="shared" ref="J424:K424" si="167">J428+J432+J436</f>
        <v>0</v>
      </c>
      <c r="K424" s="179">
        <f t="shared" si="167"/>
        <v>0</v>
      </c>
      <c r="L424" s="167" t="e">
        <f t="shared" si="159"/>
        <v>#DIV/0!</v>
      </c>
      <c r="M424" s="166">
        <f t="shared" si="160"/>
        <v>0</v>
      </c>
      <c r="N424" s="167" t="e">
        <f t="shared" si="161"/>
        <v>#DIV/0!</v>
      </c>
      <c r="O424" s="166">
        <f t="shared" si="162"/>
        <v>0</v>
      </c>
      <c r="P424" s="226"/>
    </row>
    <row r="425" spans="1:16" ht="21.75" customHeight="1" x14ac:dyDescent="0.25">
      <c r="A425" s="235"/>
      <c r="B425" s="213" t="s">
        <v>233</v>
      </c>
      <c r="C425" s="198" t="s">
        <v>54</v>
      </c>
      <c r="D425" s="201">
        <v>43983</v>
      </c>
      <c r="E425" s="204">
        <v>44044</v>
      </c>
      <c r="F425" s="238"/>
      <c r="G425" s="31" t="s">
        <v>7</v>
      </c>
      <c r="H425" s="177">
        <f>H426+H427+H428</f>
        <v>484.7</v>
      </c>
      <c r="I425" s="177">
        <f>I426+I427+I428</f>
        <v>335.7</v>
      </c>
      <c r="J425" s="177">
        <f>J426+J427+J428</f>
        <v>335.7</v>
      </c>
      <c r="K425" s="177">
        <f>K426+K427+K428</f>
        <v>335.7</v>
      </c>
      <c r="L425" s="167"/>
      <c r="M425" s="166"/>
      <c r="N425" s="167"/>
      <c r="O425" s="166"/>
      <c r="P425" s="224"/>
    </row>
    <row r="426" spans="1:16" ht="21.75" customHeight="1" x14ac:dyDescent="0.25">
      <c r="A426" s="236"/>
      <c r="B426" s="214"/>
      <c r="C426" s="199"/>
      <c r="D426" s="202"/>
      <c r="E426" s="205"/>
      <c r="F426" s="239"/>
      <c r="G426" s="30" t="s">
        <v>5</v>
      </c>
      <c r="H426" s="177">
        <f>484.7</f>
        <v>484.7</v>
      </c>
      <c r="I426" s="177">
        <v>335.7</v>
      </c>
      <c r="J426" s="177">
        <v>335.7</v>
      </c>
      <c r="K426" s="177">
        <v>335.7</v>
      </c>
      <c r="L426" s="167"/>
      <c r="M426" s="166"/>
      <c r="N426" s="167"/>
      <c r="O426" s="166"/>
      <c r="P426" s="225"/>
    </row>
    <row r="427" spans="1:16" ht="21.75" customHeight="1" x14ac:dyDescent="0.25">
      <c r="A427" s="236"/>
      <c r="B427" s="214"/>
      <c r="C427" s="199"/>
      <c r="D427" s="202"/>
      <c r="E427" s="205"/>
      <c r="F427" s="239"/>
      <c r="G427" s="30" t="s">
        <v>4</v>
      </c>
      <c r="H427" s="177">
        <v>0</v>
      </c>
      <c r="I427" s="177">
        <v>0</v>
      </c>
      <c r="J427" s="177">
        <v>0</v>
      </c>
      <c r="K427" s="177">
        <v>0</v>
      </c>
      <c r="L427" s="167"/>
      <c r="M427" s="166"/>
      <c r="N427" s="167"/>
      <c r="O427" s="166"/>
      <c r="P427" s="225"/>
    </row>
    <row r="428" spans="1:16" ht="26.45" customHeight="1" thickBot="1" x14ac:dyDescent="0.3">
      <c r="A428" s="237"/>
      <c r="B428" s="215"/>
      <c r="C428" s="200"/>
      <c r="D428" s="203"/>
      <c r="E428" s="206"/>
      <c r="F428" s="240"/>
      <c r="G428" s="30" t="s">
        <v>6</v>
      </c>
      <c r="H428" s="177">
        <v>0</v>
      </c>
      <c r="I428" s="177">
        <f t="shared" ref="I428:K428" si="168">I432</f>
        <v>0</v>
      </c>
      <c r="J428" s="177">
        <f t="shared" si="168"/>
        <v>0</v>
      </c>
      <c r="K428" s="177">
        <f t="shared" si="168"/>
        <v>0</v>
      </c>
      <c r="L428" s="167"/>
      <c r="M428" s="166"/>
      <c r="N428" s="167"/>
      <c r="O428" s="166"/>
      <c r="P428" s="226"/>
    </row>
    <row r="429" spans="1:16" ht="43.15" customHeight="1" x14ac:dyDescent="0.25">
      <c r="A429" s="235"/>
      <c r="B429" s="213" t="s">
        <v>234</v>
      </c>
      <c r="C429" s="198" t="s">
        <v>54</v>
      </c>
      <c r="D429" s="201">
        <v>44013</v>
      </c>
      <c r="E429" s="204">
        <v>44044</v>
      </c>
      <c r="F429" s="269" t="s">
        <v>364</v>
      </c>
      <c r="G429" s="31" t="s">
        <v>7</v>
      </c>
      <c r="H429" s="177">
        <f>H430+H431+H432</f>
        <v>128.6</v>
      </c>
      <c r="I429" s="177">
        <f>I430+I431+I432</f>
        <v>128.6</v>
      </c>
      <c r="J429" s="177">
        <f>J430+J431+J432</f>
        <v>128.6</v>
      </c>
      <c r="K429" s="177">
        <f>K430+K431+K432</f>
        <v>128.6</v>
      </c>
      <c r="L429" s="167"/>
      <c r="M429" s="166"/>
      <c r="N429" s="167"/>
      <c r="O429" s="166"/>
      <c r="P429" s="224"/>
    </row>
    <row r="430" spans="1:16" ht="38.450000000000003" customHeight="1" x14ac:dyDescent="0.25">
      <c r="A430" s="236"/>
      <c r="B430" s="214"/>
      <c r="C430" s="199"/>
      <c r="D430" s="202"/>
      <c r="E430" s="205"/>
      <c r="F430" s="270"/>
      <c r="G430" s="30" t="s">
        <v>5</v>
      </c>
      <c r="H430" s="177">
        <f>6.4</f>
        <v>6.4</v>
      </c>
      <c r="I430" s="177">
        <v>6.4</v>
      </c>
      <c r="J430" s="177">
        <v>6.4</v>
      </c>
      <c r="K430" s="177">
        <v>6.4</v>
      </c>
      <c r="L430" s="167"/>
      <c r="M430" s="166"/>
      <c r="N430" s="167"/>
      <c r="O430" s="166"/>
      <c r="P430" s="225"/>
    </row>
    <row r="431" spans="1:16" ht="37.9" customHeight="1" x14ac:dyDescent="0.25">
      <c r="A431" s="236"/>
      <c r="B431" s="214"/>
      <c r="C431" s="199"/>
      <c r="D431" s="202"/>
      <c r="E431" s="205"/>
      <c r="F431" s="270"/>
      <c r="G431" s="30" t="s">
        <v>4</v>
      </c>
      <c r="H431" s="177">
        <v>122.2</v>
      </c>
      <c r="I431" s="177">
        <v>122.2</v>
      </c>
      <c r="J431" s="177">
        <v>122.2</v>
      </c>
      <c r="K431" s="177">
        <v>122.2</v>
      </c>
      <c r="L431" s="167"/>
      <c r="M431" s="166"/>
      <c r="N431" s="167"/>
      <c r="O431" s="166"/>
      <c r="P431" s="225"/>
    </row>
    <row r="432" spans="1:16" ht="40.15" customHeight="1" thickBot="1" x14ac:dyDescent="0.3">
      <c r="A432" s="237"/>
      <c r="B432" s="215"/>
      <c r="C432" s="200"/>
      <c r="D432" s="203"/>
      <c r="E432" s="206"/>
      <c r="F432" s="271"/>
      <c r="G432" s="30" t="s">
        <v>6</v>
      </c>
      <c r="H432" s="165">
        <v>0</v>
      </c>
      <c r="I432" s="165">
        <f t="shared" ref="I432:K432" si="169">I436</f>
        <v>0</v>
      </c>
      <c r="J432" s="165">
        <f t="shared" si="169"/>
        <v>0</v>
      </c>
      <c r="K432" s="165">
        <f t="shared" si="169"/>
        <v>0</v>
      </c>
      <c r="L432" s="167"/>
      <c r="M432" s="166"/>
      <c r="N432" s="167"/>
      <c r="O432" s="166"/>
      <c r="P432" s="226"/>
    </row>
    <row r="433" spans="1:16" ht="30.75" hidden="1" customHeight="1" x14ac:dyDescent="0.25">
      <c r="A433" s="235"/>
      <c r="B433" s="213" t="s">
        <v>235</v>
      </c>
      <c r="C433" s="198" t="s">
        <v>54</v>
      </c>
      <c r="D433" s="201">
        <v>42887</v>
      </c>
      <c r="E433" s="204">
        <v>42887</v>
      </c>
      <c r="F433" s="269" t="s">
        <v>236</v>
      </c>
      <c r="G433" s="31" t="s">
        <v>7</v>
      </c>
      <c r="H433" s="165">
        <f>H434+H435+H436</f>
        <v>0</v>
      </c>
      <c r="I433" s="165">
        <f>I434+I435+I436</f>
        <v>0</v>
      </c>
      <c r="J433" s="165">
        <f>J434+J435+J436</f>
        <v>0</v>
      </c>
      <c r="K433" s="165">
        <f>K434+K435+K436</f>
        <v>0</v>
      </c>
      <c r="L433" s="167"/>
      <c r="M433" s="166"/>
      <c r="N433" s="167"/>
      <c r="O433" s="166"/>
      <c r="P433" s="173"/>
    </row>
    <row r="434" spans="1:16" ht="27.75" hidden="1" customHeight="1" x14ac:dyDescent="0.25">
      <c r="A434" s="236"/>
      <c r="B434" s="214"/>
      <c r="C434" s="199"/>
      <c r="D434" s="202"/>
      <c r="E434" s="205"/>
      <c r="F434" s="270"/>
      <c r="G434" s="30" t="s">
        <v>5</v>
      </c>
      <c r="H434" s="165">
        <v>0</v>
      </c>
      <c r="I434" s="165">
        <v>0</v>
      </c>
      <c r="J434" s="165">
        <v>0</v>
      </c>
      <c r="K434" s="166">
        <v>0</v>
      </c>
      <c r="L434" s="167"/>
      <c r="M434" s="166"/>
      <c r="N434" s="167"/>
      <c r="O434" s="166"/>
      <c r="P434" s="173"/>
    </row>
    <row r="435" spans="1:16" ht="30.75" hidden="1" customHeight="1" x14ac:dyDescent="0.25">
      <c r="A435" s="236"/>
      <c r="B435" s="214"/>
      <c r="C435" s="199"/>
      <c r="D435" s="202"/>
      <c r="E435" s="205"/>
      <c r="F435" s="270"/>
      <c r="G435" s="30" t="s">
        <v>4</v>
      </c>
      <c r="H435" s="165">
        <v>0</v>
      </c>
      <c r="I435" s="165">
        <f t="shared" ref="I435:K436" si="170">I439</f>
        <v>0</v>
      </c>
      <c r="J435" s="165">
        <f t="shared" si="170"/>
        <v>0</v>
      </c>
      <c r="K435" s="165">
        <f t="shared" si="170"/>
        <v>0</v>
      </c>
      <c r="L435" s="167"/>
      <c r="M435" s="166"/>
      <c r="N435" s="167"/>
      <c r="O435" s="166"/>
      <c r="P435" s="173"/>
    </row>
    <row r="436" spans="1:16" ht="30.75" hidden="1" customHeight="1" thickBot="1" x14ac:dyDescent="0.3">
      <c r="A436" s="237"/>
      <c r="B436" s="215"/>
      <c r="C436" s="200"/>
      <c r="D436" s="203"/>
      <c r="E436" s="206"/>
      <c r="F436" s="271"/>
      <c r="G436" s="30" t="s">
        <v>6</v>
      </c>
      <c r="H436" s="165">
        <v>0</v>
      </c>
      <c r="I436" s="165">
        <f t="shared" si="170"/>
        <v>0</v>
      </c>
      <c r="J436" s="165">
        <f t="shared" si="170"/>
        <v>0</v>
      </c>
      <c r="K436" s="165">
        <f t="shared" si="170"/>
        <v>0</v>
      </c>
      <c r="L436" s="167"/>
      <c r="M436" s="166"/>
      <c r="N436" s="167"/>
      <c r="O436" s="166"/>
      <c r="P436" s="173"/>
    </row>
    <row r="437" spans="1:16" ht="20.25" customHeight="1" x14ac:dyDescent="0.25">
      <c r="A437" s="263" t="s">
        <v>181</v>
      </c>
      <c r="B437" s="241" t="s">
        <v>209</v>
      </c>
      <c r="C437" s="198" t="s">
        <v>54</v>
      </c>
      <c r="D437" s="219" t="s">
        <v>54</v>
      </c>
      <c r="E437" s="220" t="s">
        <v>54</v>
      </c>
      <c r="F437" s="207" t="s">
        <v>54</v>
      </c>
      <c r="G437" s="31" t="s">
        <v>7</v>
      </c>
      <c r="H437" s="165">
        <f>H438+H439+H440</f>
        <v>1350</v>
      </c>
      <c r="I437" s="165">
        <f>I438+I439+I440</f>
        <v>1350</v>
      </c>
      <c r="J437" s="165">
        <f>J438+J439+J440</f>
        <v>1289</v>
      </c>
      <c r="K437" s="165">
        <f>K438+K439+K440</f>
        <v>1289</v>
      </c>
      <c r="L437" s="167">
        <f t="shared" si="159"/>
        <v>95.481481481481481</v>
      </c>
      <c r="M437" s="166">
        <f t="shared" si="160"/>
        <v>-61</v>
      </c>
      <c r="N437" s="167">
        <f t="shared" si="161"/>
        <v>95.481481481481481</v>
      </c>
      <c r="O437" s="166">
        <f t="shared" si="162"/>
        <v>-61</v>
      </c>
      <c r="P437" s="224"/>
    </row>
    <row r="438" spans="1:16" ht="19.5" customHeight="1" x14ac:dyDescent="0.25">
      <c r="A438" s="193"/>
      <c r="B438" s="242"/>
      <c r="C438" s="199"/>
      <c r="D438" s="202"/>
      <c r="E438" s="205"/>
      <c r="F438" s="208"/>
      <c r="G438" s="30" t="s">
        <v>5</v>
      </c>
      <c r="H438" s="165">
        <f>H442</f>
        <v>1350</v>
      </c>
      <c r="I438" s="165">
        <f>I442</f>
        <v>1350</v>
      </c>
      <c r="J438" s="165">
        <f>J442</f>
        <v>1289</v>
      </c>
      <c r="K438" s="165">
        <f>K442</f>
        <v>1289</v>
      </c>
      <c r="L438" s="167">
        <f t="shared" si="159"/>
        <v>95.481481481481481</v>
      </c>
      <c r="M438" s="166">
        <f t="shared" si="160"/>
        <v>-61</v>
      </c>
      <c r="N438" s="167">
        <f t="shared" si="161"/>
        <v>95.481481481481481</v>
      </c>
      <c r="O438" s="166">
        <f t="shared" si="162"/>
        <v>-61</v>
      </c>
      <c r="P438" s="225"/>
    </row>
    <row r="439" spans="1:16" ht="18.75" customHeight="1" x14ac:dyDescent="0.25">
      <c r="A439" s="193"/>
      <c r="B439" s="242"/>
      <c r="C439" s="199"/>
      <c r="D439" s="202"/>
      <c r="E439" s="205"/>
      <c r="F439" s="208"/>
      <c r="G439" s="30" t="s">
        <v>4</v>
      </c>
      <c r="H439" s="165">
        <f t="shared" ref="H439:J439" si="171">H443</f>
        <v>0</v>
      </c>
      <c r="I439" s="165">
        <f t="shared" si="171"/>
        <v>0</v>
      </c>
      <c r="J439" s="165">
        <f t="shared" si="171"/>
        <v>0</v>
      </c>
      <c r="K439" s="165">
        <v>0</v>
      </c>
      <c r="L439" s="167" t="e">
        <f t="shared" si="159"/>
        <v>#DIV/0!</v>
      </c>
      <c r="M439" s="166">
        <f t="shared" si="160"/>
        <v>0</v>
      </c>
      <c r="N439" s="167" t="e">
        <f t="shared" si="161"/>
        <v>#DIV/0!</v>
      </c>
      <c r="O439" s="166">
        <f t="shared" si="162"/>
        <v>0</v>
      </c>
      <c r="P439" s="225"/>
    </row>
    <row r="440" spans="1:16" ht="19.5" customHeight="1" thickBot="1" x14ac:dyDescent="0.3">
      <c r="A440" s="194"/>
      <c r="B440" s="243"/>
      <c r="C440" s="200"/>
      <c r="D440" s="203"/>
      <c r="E440" s="206"/>
      <c r="F440" s="209"/>
      <c r="G440" s="30" t="s">
        <v>6</v>
      </c>
      <c r="H440" s="165">
        <f t="shared" ref="H440:K440" si="172">H444</f>
        <v>0</v>
      </c>
      <c r="I440" s="165">
        <f t="shared" si="172"/>
        <v>0</v>
      </c>
      <c r="J440" s="165">
        <f t="shared" si="172"/>
        <v>0</v>
      </c>
      <c r="K440" s="165">
        <f t="shared" si="172"/>
        <v>0</v>
      </c>
      <c r="L440" s="167" t="e">
        <f t="shared" si="159"/>
        <v>#DIV/0!</v>
      </c>
      <c r="M440" s="166">
        <f t="shared" si="160"/>
        <v>0</v>
      </c>
      <c r="N440" s="167" t="e">
        <f t="shared" si="161"/>
        <v>#DIV/0!</v>
      </c>
      <c r="O440" s="166">
        <f t="shared" si="162"/>
        <v>0</v>
      </c>
      <c r="P440" s="226"/>
    </row>
    <row r="441" spans="1:16" ht="41.25" customHeight="1" x14ac:dyDescent="0.25">
      <c r="A441" s="263" t="s">
        <v>182</v>
      </c>
      <c r="B441" s="241" t="s">
        <v>210</v>
      </c>
      <c r="C441" s="198" t="s">
        <v>54</v>
      </c>
      <c r="D441" s="201">
        <v>43983</v>
      </c>
      <c r="E441" s="204">
        <v>44044</v>
      </c>
      <c r="F441" s="288" t="s">
        <v>365</v>
      </c>
      <c r="G441" s="31" t="s">
        <v>7</v>
      </c>
      <c r="H441" s="177">
        <f>H442+H443+H444</f>
        <v>1350</v>
      </c>
      <c r="I441" s="177">
        <f>I442+I443+I444</f>
        <v>1350</v>
      </c>
      <c r="J441" s="177">
        <f>J442+J443+J444</f>
        <v>1289</v>
      </c>
      <c r="K441" s="177">
        <f>K442+K443+K444</f>
        <v>1289</v>
      </c>
      <c r="L441" s="167">
        <f t="shared" si="159"/>
        <v>95.481481481481481</v>
      </c>
      <c r="M441" s="166">
        <f t="shared" si="160"/>
        <v>-61</v>
      </c>
      <c r="N441" s="167">
        <f t="shared" si="161"/>
        <v>95.481481481481481</v>
      </c>
      <c r="O441" s="166">
        <f t="shared" si="162"/>
        <v>-61</v>
      </c>
      <c r="P441" s="224"/>
    </row>
    <row r="442" spans="1:16" ht="36" customHeight="1" x14ac:dyDescent="0.25">
      <c r="A442" s="264"/>
      <c r="B442" s="242"/>
      <c r="C442" s="199"/>
      <c r="D442" s="202"/>
      <c r="E442" s="205"/>
      <c r="F442" s="289"/>
      <c r="G442" s="30" t="s">
        <v>5</v>
      </c>
      <c r="H442" s="177">
        <v>1350</v>
      </c>
      <c r="I442" s="177">
        <v>1350</v>
      </c>
      <c r="J442" s="177">
        <v>1289</v>
      </c>
      <c r="K442" s="177">
        <v>1289</v>
      </c>
      <c r="L442" s="167">
        <f t="shared" si="159"/>
        <v>95.481481481481481</v>
      </c>
      <c r="M442" s="166">
        <f t="shared" si="160"/>
        <v>-61</v>
      </c>
      <c r="N442" s="167">
        <f t="shared" si="161"/>
        <v>95.481481481481481</v>
      </c>
      <c r="O442" s="166">
        <f t="shared" si="162"/>
        <v>-61</v>
      </c>
      <c r="P442" s="225"/>
    </row>
    <row r="443" spans="1:16" ht="33" customHeight="1" x14ac:dyDescent="0.25">
      <c r="A443" s="264"/>
      <c r="B443" s="242"/>
      <c r="C443" s="199"/>
      <c r="D443" s="202"/>
      <c r="E443" s="205"/>
      <c r="F443" s="289"/>
      <c r="G443" s="30" t="s">
        <v>4</v>
      </c>
      <c r="H443" s="165">
        <f t="shared" ref="H443" si="173">H447</f>
        <v>0</v>
      </c>
      <c r="I443" s="165">
        <v>0</v>
      </c>
      <c r="J443" s="165">
        <v>0</v>
      </c>
      <c r="K443" s="165">
        <f t="shared" ref="K443:K444" si="174">K447</f>
        <v>0</v>
      </c>
      <c r="L443" s="167" t="e">
        <f t="shared" si="159"/>
        <v>#DIV/0!</v>
      </c>
      <c r="M443" s="166">
        <f t="shared" si="160"/>
        <v>0</v>
      </c>
      <c r="N443" s="167" t="e">
        <f t="shared" si="161"/>
        <v>#DIV/0!</v>
      </c>
      <c r="O443" s="166">
        <f t="shared" si="162"/>
        <v>0</v>
      </c>
      <c r="P443" s="225"/>
    </row>
    <row r="444" spans="1:16" ht="35.25" customHeight="1" thickBot="1" x14ac:dyDescent="0.3">
      <c r="A444" s="265"/>
      <c r="B444" s="243"/>
      <c r="C444" s="200"/>
      <c r="D444" s="203"/>
      <c r="E444" s="206"/>
      <c r="F444" s="290"/>
      <c r="G444" s="30" t="s">
        <v>6</v>
      </c>
      <c r="H444" s="165">
        <v>0</v>
      </c>
      <c r="I444" s="165">
        <v>0</v>
      </c>
      <c r="J444" s="165">
        <v>0</v>
      </c>
      <c r="K444" s="165">
        <f t="shared" si="174"/>
        <v>0</v>
      </c>
      <c r="L444" s="167" t="e">
        <f t="shared" si="159"/>
        <v>#DIV/0!</v>
      </c>
      <c r="M444" s="166">
        <f t="shared" si="160"/>
        <v>0</v>
      </c>
      <c r="N444" s="167" t="e">
        <f t="shared" si="161"/>
        <v>#DIV/0!</v>
      </c>
      <c r="O444" s="166">
        <f t="shared" si="162"/>
        <v>0</v>
      </c>
      <c r="P444" s="226"/>
    </row>
    <row r="445" spans="1:16" ht="21" customHeight="1" x14ac:dyDescent="0.25">
      <c r="A445" s="278" t="s">
        <v>184</v>
      </c>
      <c r="B445" s="213" t="s">
        <v>183</v>
      </c>
      <c r="C445" s="198" t="s">
        <v>54</v>
      </c>
      <c r="D445" s="219" t="s">
        <v>54</v>
      </c>
      <c r="E445" s="220" t="s">
        <v>54</v>
      </c>
      <c r="F445" s="207" t="s">
        <v>54</v>
      </c>
      <c r="G445" s="31" t="s">
        <v>7</v>
      </c>
      <c r="H445" s="165">
        <f>H446+H447+H448</f>
        <v>378</v>
      </c>
      <c r="I445" s="165">
        <f>I446+I447+I448</f>
        <v>216</v>
      </c>
      <c r="J445" s="165">
        <f>J446+J447+J448</f>
        <v>216</v>
      </c>
      <c r="K445" s="165">
        <f>K446+K447+K448</f>
        <v>216</v>
      </c>
      <c r="L445" s="167">
        <f t="shared" si="159"/>
        <v>57.142857142857139</v>
      </c>
      <c r="M445" s="166">
        <f t="shared" si="160"/>
        <v>-162</v>
      </c>
      <c r="N445" s="167">
        <f t="shared" si="161"/>
        <v>57.142857142857139</v>
      </c>
      <c r="O445" s="166">
        <f t="shared" si="162"/>
        <v>-162</v>
      </c>
      <c r="P445" s="224"/>
    </row>
    <row r="446" spans="1:16" ht="21" customHeight="1" x14ac:dyDescent="0.25">
      <c r="A446" s="279"/>
      <c r="B446" s="214"/>
      <c r="C446" s="199"/>
      <c r="D446" s="202"/>
      <c r="E446" s="205"/>
      <c r="F446" s="208"/>
      <c r="G446" s="30" t="s">
        <v>5</v>
      </c>
      <c r="H446" s="165">
        <f t="shared" ref="H446:I448" si="175">H450</f>
        <v>378</v>
      </c>
      <c r="I446" s="165">
        <f>I450</f>
        <v>216</v>
      </c>
      <c r="J446" s="165">
        <f>J450</f>
        <v>216</v>
      </c>
      <c r="K446" s="165">
        <f>K450</f>
        <v>216</v>
      </c>
      <c r="L446" s="167">
        <f t="shared" si="159"/>
        <v>57.142857142857139</v>
      </c>
      <c r="M446" s="166">
        <f t="shared" si="160"/>
        <v>-162</v>
      </c>
      <c r="N446" s="167">
        <f t="shared" si="161"/>
        <v>57.142857142857139</v>
      </c>
      <c r="O446" s="166">
        <f t="shared" si="162"/>
        <v>-162</v>
      </c>
      <c r="P446" s="225"/>
    </row>
    <row r="447" spans="1:16" ht="18.75" customHeight="1" x14ac:dyDescent="0.25">
      <c r="A447" s="279"/>
      <c r="B447" s="214"/>
      <c r="C447" s="199"/>
      <c r="D447" s="202"/>
      <c r="E447" s="205"/>
      <c r="F447" s="208"/>
      <c r="G447" s="30" t="s">
        <v>4</v>
      </c>
      <c r="H447" s="165">
        <f t="shared" si="175"/>
        <v>0</v>
      </c>
      <c r="I447" s="165">
        <f t="shared" si="175"/>
        <v>0</v>
      </c>
      <c r="J447" s="165">
        <f t="shared" ref="J447:K447" si="176">J451</f>
        <v>0</v>
      </c>
      <c r="K447" s="165">
        <f t="shared" si="176"/>
        <v>0</v>
      </c>
      <c r="L447" s="167" t="e">
        <f t="shared" si="159"/>
        <v>#DIV/0!</v>
      </c>
      <c r="M447" s="166">
        <f t="shared" si="160"/>
        <v>0</v>
      </c>
      <c r="N447" s="167" t="e">
        <f t="shared" si="161"/>
        <v>#DIV/0!</v>
      </c>
      <c r="O447" s="166">
        <f t="shared" si="162"/>
        <v>0</v>
      </c>
      <c r="P447" s="225"/>
    </row>
    <row r="448" spans="1:16" ht="16.5" customHeight="1" thickBot="1" x14ac:dyDescent="0.3">
      <c r="A448" s="280"/>
      <c r="B448" s="215"/>
      <c r="C448" s="200"/>
      <c r="D448" s="203"/>
      <c r="E448" s="206"/>
      <c r="F448" s="209"/>
      <c r="G448" s="30" t="s">
        <v>6</v>
      </c>
      <c r="H448" s="165">
        <f t="shared" si="175"/>
        <v>0</v>
      </c>
      <c r="I448" s="165">
        <f t="shared" si="175"/>
        <v>0</v>
      </c>
      <c r="J448" s="165">
        <f t="shared" ref="J448:K448" si="177">J452</f>
        <v>0</v>
      </c>
      <c r="K448" s="165">
        <f t="shared" si="177"/>
        <v>0</v>
      </c>
      <c r="L448" s="167" t="e">
        <f t="shared" si="159"/>
        <v>#DIV/0!</v>
      </c>
      <c r="M448" s="166">
        <f t="shared" si="160"/>
        <v>0</v>
      </c>
      <c r="N448" s="167" t="e">
        <f t="shared" si="161"/>
        <v>#DIV/0!</v>
      </c>
      <c r="O448" s="166">
        <f t="shared" si="162"/>
        <v>0</v>
      </c>
      <c r="P448" s="226"/>
    </row>
    <row r="449" spans="1:16" ht="20.25" customHeight="1" x14ac:dyDescent="0.25">
      <c r="A449" s="235" t="s">
        <v>186</v>
      </c>
      <c r="B449" s="275" t="s">
        <v>185</v>
      </c>
      <c r="C449" s="198" t="s">
        <v>54</v>
      </c>
      <c r="D449" s="219" t="s">
        <v>54</v>
      </c>
      <c r="E449" s="220" t="s">
        <v>54</v>
      </c>
      <c r="F449" s="207" t="s">
        <v>54</v>
      </c>
      <c r="G449" s="31" t="s">
        <v>7</v>
      </c>
      <c r="H449" s="165">
        <f>H450+H451+H452</f>
        <v>378</v>
      </c>
      <c r="I449" s="165">
        <f>I450+I451+I452</f>
        <v>216</v>
      </c>
      <c r="J449" s="165">
        <f>J450+J451+J452</f>
        <v>216</v>
      </c>
      <c r="K449" s="165">
        <f>K450+K451+K452</f>
        <v>216</v>
      </c>
      <c r="L449" s="167">
        <f t="shared" si="159"/>
        <v>57.142857142857139</v>
      </c>
      <c r="M449" s="166">
        <f t="shared" si="160"/>
        <v>-162</v>
      </c>
      <c r="N449" s="167">
        <f t="shared" si="161"/>
        <v>57.142857142857139</v>
      </c>
      <c r="O449" s="166">
        <f t="shared" si="162"/>
        <v>-162</v>
      </c>
      <c r="P449" s="224"/>
    </row>
    <row r="450" spans="1:16" ht="20.25" customHeight="1" x14ac:dyDescent="0.25">
      <c r="A450" s="236"/>
      <c r="B450" s="214"/>
      <c r="C450" s="199"/>
      <c r="D450" s="202"/>
      <c r="E450" s="205"/>
      <c r="F450" s="208"/>
      <c r="G450" s="30" t="s">
        <v>5</v>
      </c>
      <c r="H450" s="165">
        <f>H454</f>
        <v>378</v>
      </c>
      <c r="I450" s="165">
        <f>I454</f>
        <v>216</v>
      </c>
      <c r="J450" s="165">
        <f>J454</f>
        <v>216</v>
      </c>
      <c r="K450" s="165">
        <f>K454</f>
        <v>216</v>
      </c>
      <c r="L450" s="167">
        <f t="shared" si="159"/>
        <v>57.142857142857139</v>
      </c>
      <c r="M450" s="166">
        <f t="shared" si="160"/>
        <v>-162</v>
      </c>
      <c r="N450" s="167">
        <f t="shared" si="161"/>
        <v>57.142857142857139</v>
      </c>
      <c r="O450" s="166">
        <f t="shared" si="162"/>
        <v>-162</v>
      </c>
      <c r="P450" s="225"/>
    </row>
    <row r="451" spans="1:16" ht="20.25" customHeight="1" x14ac:dyDescent="0.25">
      <c r="A451" s="236"/>
      <c r="B451" s="214"/>
      <c r="C451" s="199"/>
      <c r="D451" s="202"/>
      <c r="E451" s="205"/>
      <c r="F451" s="208"/>
      <c r="G451" s="30" t="s">
        <v>4</v>
      </c>
      <c r="H451" s="165">
        <f t="shared" ref="H451:K451" si="178">H455</f>
        <v>0</v>
      </c>
      <c r="I451" s="165">
        <f t="shared" si="178"/>
        <v>0</v>
      </c>
      <c r="J451" s="165">
        <f t="shared" si="178"/>
        <v>0</v>
      </c>
      <c r="K451" s="165">
        <f t="shared" si="178"/>
        <v>0</v>
      </c>
      <c r="L451" s="167" t="e">
        <f t="shared" si="159"/>
        <v>#DIV/0!</v>
      </c>
      <c r="M451" s="166">
        <f t="shared" si="160"/>
        <v>0</v>
      </c>
      <c r="N451" s="167" t="e">
        <f t="shared" si="161"/>
        <v>#DIV/0!</v>
      </c>
      <c r="O451" s="166">
        <f t="shared" si="162"/>
        <v>0</v>
      </c>
      <c r="P451" s="225"/>
    </row>
    <row r="452" spans="1:16" ht="18" customHeight="1" thickBot="1" x14ac:dyDescent="0.3">
      <c r="A452" s="237"/>
      <c r="B452" s="215"/>
      <c r="C452" s="200"/>
      <c r="D452" s="203"/>
      <c r="E452" s="206"/>
      <c r="F452" s="209"/>
      <c r="G452" s="30" t="s">
        <v>6</v>
      </c>
      <c r="H452" s="165">
        <f t="shared" ref="H452:K452" si="179">H456</f>
        <v>0</v>
      </c>
      <c r="I452" s="165">
        <f t="shared" si="179"/>
        <v>0</v>
      </c>
      <c r="J452" s="165">
        <f t="shared" si="179"/>
        <v>0</v>
      </c>
      <c r="K452" s="165">
        <f t="shared" si="179"/>
        <v>0</v>
      </c>
      <c r="L452" s="167" t="e">
        <f t="shared" si="159"/>
        <v>#DIV/0!</v>
      </c>
      <c r="M452" s="166">
        <f t="shared" si="160"/>
        <v>0</v>
      </c>
      <c r="N452" s="167" t="e">
        <f t="shared" si="161"/>
        <v>#DIV/0!</v>
      </c>
      <c r="O452" s="166">
        <f t="shared" si="162"/>
        <v>0</v>
      </c>
      <c r="P452" s="226"/>
    </row>
    <row r="453" spans="1:16" ht="38.25" customHeight="1" x14ac:dyDescent="0.25">
      <c r="A453" s="235" t="s">
        <v>187</v>
      </c>
      <c r="B453" s="275" t="s">
        <v>215</v>
      </c>
      <c r="C453" s="198" t="s">
        <v>54</v>
      </c>
      <c r="D453" s="201">
        <v>43983</v>
      </c>
      <c r="E453" s="204">
        <v>44044</v>
      </c>
      <c r="F453" s="269"/>
      <c r="G453" s="31" t="s">
        <v>7</v>
      </c>
      <c r="H453" s="177">
        <f>H454+H455+H456</f>
        <v>378</v>
      </c>
      <c r="I453" s="177">
        <f>I454+I455+I456</f>
        <v>216</v>
      </c>
      <c r="J453" s="177">
        <f>J454+J455+J456</f>
        <v>216</v>
      </c>
      <c r="K453" s="177">
        <f>K454+K455+K456</f>
        <v>216</v>
      </c>
      <c r="L453" s="167">
        <f t="shared" ref="L453:L464" si="180">J453/H453*100</f>
        <v>57.142857142857139</v>
      </c>
      <c r="M453" s="166">
        <f t="shared" ref="M453:M464" si="181">J453-H453</f>
        <v>-162</v>
      </c>
      <c r="N453" s="167">
        <f t="shared" ref="N453:N464" si="182">K453/H453*100</f>
        <v>57.142857142857139</v>
      </c>
      <c r="O453" s="166">
        <f t="shared" ref="O453:O464" si="183">K453-H453</f>
        <v>-162</v>
      </c>
      <c r="P453" s="253"/>
    </row>
    <row r="454" spans="1:16" ht="43.5" customHeight="1" x14ac:dyDescent="0.25">
      <c r="A454" s="236"/>
      <c r="B454" s="214"/>
      <c r="C454" s="199"/>
      <c r="D454" s="202"/>
      <c r="E454" s="205"/>
      <c r="F454" s="270"/>
      <c r="G454" s="30" t="s">
        <v>5</v>
      </c>
      <c r="H454" s="177">
        <f>378</f>
        <v>378</v>
      </c>
      <c r="I454" s="177">
        <v>216</v>
      </c>
      <c r="J454" s="177">
        <v>216</v>
      </c>
      <c r="K454" s="177">
        <v>216</v>
      </c>
      <c r="L454" s="167">
        <f t="shared" si="180"/>
        <v>57.142857142857139</v>
      </c>
      <c r="M454" s="166">
        <f t="shared" si="181"/>
        <v>-162</v>
      </c>
      <c r="N454" s="167">
        <f t="shared" si="182"/>
        <v>57.142857142857139</v>
      </c>
      <c r="O454" s="166">
        <f t="shared" si="183"/>
        <v>-162</v>
      </c>
      <c r="P454" s="254"/>
    </row>
    <row r="455" spans="1:16" ht="46.5" customHeight="1" x14ac:dyDescent="0.25">
      <c r="A455" s="236"/>
      <c r="B455" s="214"/>
      <c r="C455" s="199"/>
      <c r="D455" s="202"/>
      <c r="E455" s="205"/>
      <c r="F455" s="270"/>
      <c r="G455" s="30" t="s">
        <v>4</v>
      </c>
      <c r="H455" s="165">
        <v>0</v>
      </c>
      <c r="I455" s="165">
        <v>0</v>
      </c>
      <c r="J455" s="165">
        <v>0</v>
      </c>
      <c r="K455" s="165">
        <v>0</v>
      </c>
      <c r="L455" s="167" t="e">
        <f t="shared" si="180"/>
        <v>#DIV/0!</v>
      </c>
      <c r="M455" s="166">
        <f t="shared" si="181"/>
        <v>0</v>
      </c>
      <c r="N455" s="167" t="e">
        <f t="shared" si="182"/>
        <v>#DIV/0!</v>
      </c>
      <c r="O455" s="166">
        <f t="shared" si="183"/>
        <v>0</v>
      </c>
      <c r="P455" s="254"/>
    </row>
    <row r="456" spans="1:16" ht="44.25" customHeight="1" thickBot="1" x14ac:dyDescent="0.3">
      <c r="A456" s="237"/>
      <c r="B456" s="215"/>
      <c r="C456" s="200"/>
      <c r="D456" s="203"/>
      <c r="E456" s="206"/>
      <c r="F456" s="271"/>
      <c r="G456" s="30" t="s">
        <v>6</v>
      </c>
      <c r="H456" s="165">
        <f t="shared" ref="H456:K456" si="184">H464</f>
        <v>0</v>
      </c>
      <c r="I456" s="165">
        <f t="shared" si="184"/>
        <v>0</v>
      </c>
      <c r="J456" s="165">
        <f t="shared" si="184"/>
        <v>0</v>
      </c>
      <c r="K456" s="165">
        <f t="shared" si="184"/>
        <v>0</v>
      </c>
      <c r="L456" s="167" t="e">
        <f t="shared" si="180"/>
        <v>#DIV/0!</v>
      </c>
      <c r="M456" s="166">
        <f t="shared" si="181"/>
        <v>0</v>
      </c>
      <c r="N456" s="167" t="e">
        <f t="shared" si="182"/>
        <v>#DIV/0!</v>
      </c>
      <c r="O456" s="166">
        <f t="shared" si="183"/>
        <v>0</v>
      </c>
      <c r="P456" s="255"/>
    </row>
    <row r="457" spans="1:16" ht="53.45" customHeight="1" x14ac:dyDescent="0.25">
      <c r="A457" s="235" t="s">
        <v>241</v>
      </c>
      <c r="B457" s="275" t="s">
        <v>246</v>
      </c>
      <c r="C457" s="198" t="s">
        <v>54</v>
      </c>
      <c r="D457" s="201">
        <v>43831</v>
      </c>
      <c r="E457" s="204">
        <v>44166</v>
      </c>
      <c r="F457" s="269"/>
      <c r="G457" s="31" t="s">
        <v>7</v>
      </c>
      <c r="H457" s="165">
        <f>H458+H459+H460</f>
        <v>1582.8</v>
      </c>
      <c r="I457" s="165">
        <f>I458+I459+I460</f>
        <v>1092.8</v>
      </c>
      <c r="J457" s="165">
        <f>J458+J459+J460</f>
        <v>1092.8</v>
      </c>
      <c r="K457" s="165">
        <f>K458+K459+K460</f>
        <v>1092.8</v>
      </c>
      <c r="L457" s="167">
        <f t="shared" si="180"/>
        <v>69.042203689663879</v>
      </c>
      <c r="M457" s="166">
        <f t="shared" si="181"/>
        <v>-490</v>
      </c>
      <c r="N457" s="167">
        <f t="shared" si="182"/>
        <v>69.042203689663879</v>
      </c>
      <c r="O457" s="166">
        <f t="shared" si="183"/>
        <v>-490</v>
      </c>
      <c r="P457" s="253"/>
    </row>
    <row r="458" spans="1:16" ht="51.6" customHeight="1" x14ac:dyDescent="0.25">
      <c r="A458" s="236"/>
      <c r="B458" s="214"/>
      <c r="C458" s="199"/>
      <c r="D458" s="202"/>
      <c r="E458" s="205"/>
      <c r="F458" s="270"/>
      <c r="G458" s="30" t="s">
        <v>5</v>
      </c>
      <c r="H458" s="165">
        <f t="shared" ref="H458" si="185">H462</f>
        <v>297.3</v>
      </c>
      <c r="I458" s="165">
        <f>I462</f>
        <v>245.6</v>
      </c>
      <c r="J458" s="165">
        <f>J462</f>
        <v>245.6</v>
      </c>
      <c r="K458" s="165">
        <f>K462</f>
        <v>245.6</v>
      </c>
      <c r="L458" s="167">
        <f t="shared" si="180"/>
        <v>82.610158089471909</v>
      </c>
      <c r="M458" s="166">
        <f t="shared" si="181"/>
        <v>-51.700000000000017</v>
      </c>
      <c r="N458" s="167">
        <f t="shared" si="182"/>
        <v>82.610158089471909</v>
      </c>
      <c r="O458" s="166">
        <f t="shared" si="183"/>
        <v>-51.700000000000017</v>
      </c>
      <c r="P458" s="254"/>
    </row>
    <row r="459" spans="1:16" ht="44.25" customHeight="1" x14ac:dyDescent="0.25">
      <c r="A459" s="236"/>
      <c r="B459" s="214"/>
      <c r="C459" s="199"/>
      <c r="D459" s="202"/>
      <c r="E459" s="205"/>
      <c r="F459" s="270"/>
      <c r="G459" s="30" t="s">
        <v>4</v>
      </c>
      <c r="H459" s="165">
        <f t="shared" ref="H459:K459" si="186">H463</f>
        <v>1285.5</v>
      </c>
      <c r="I459" s="165">
        <f t="shared" si="186"/>
        <v>847.2</v>
      </c>
      <c r="J459" s="165">
        <f t="shared" si="186"/>
        <v>847.2</v>
      </c>
      <c r="K459" s="165">
        <f t="shared" si="186"/>
        <v>847.2</v>
      </c>
      <c r="L459" s="167">
        <f t="shared" si="180"/>
        <v>65.904317386231043</v>
      </c>
      <c r="M459" s="166">
        <f t="shared" si="181"/>
        <v>-438.29999999999995</v>
      </c>
      <c r="N459" s="167">
        <f t="shared" si="182"/>
        <v>65.904317386231043</v>
      </c>
      <c r="O459" s="166">
        <f t="shared" si="183"/>
        <v>-438.29999999999995</v>
      </c>
      <c r="P459" s="254"/>
    </row>
    <row r="460" spans="1:16" ht="50.45" customHeight="1" thickBot="1" x14ac:dyDescent="0.3">
      <c r="A460" s="237"/>
      <c r="B460" s="215"/>
      <c r="C460" s="200"/>
      <c r="D460" s="203"/>
      <c r="E460" s="206"/>
      <c r="F460" s="271"/>
      <c r="G460" s="30" t="s">
        <v>6</v>
      </c>
      <c r="H460" s="165">
        <f t="shared" ref="H460:K460" si="187">H464</f>
        <v>0</v>
      </c>
      <c r="I460" s="165">
        <f t="shared" si="187"/>
        <v>0</v>
      </c>
      <c r="J460" s="165">
        <f t="shared" si="187"/>
        <v>0</v>
      </c>
      <c r="K460" s="165">
        <f t="shared" si="187"/>
        <v>0</v>
      </c>
      <c r="L460" s="167" t="e">
        <f t="shared" si="180"/>
        <v>#DIV/0!</v>
      </c>
      <c r="M460" s="166">
        <f t="shared" si="181"/>
        <v>0</v>
      </c>
      <c r="N460" s="167" t="e">
        <f t="shared" si="182"/>
        <v>#DIV/0!</v>
      </c>
      <c r="O460" s="166">
        <f t="shared" si="183"/>
        <v>0</v>
      </c>
      <c r="P460" s="255"/>
    </row>
    <row r="461" spans="1:16" ht="18" customHeight="1" x14ac:dyDescent="0.25">
      <c r="A461" s="235" t="s">
        <v>242</v>
      </c>
      <c r="B461" s="275" t="s">
        <v>245</v>
      </c>
      <c r="C461" s="198" t="s">
        <v>54</v>
      </c>
      <c r="D461" s="350" t="s">
        <v>54</v>
      </c>
      <c r="E461" s="353" t="s">
        <v>54</v>
      </c>
      <c r="F461" s="356" t="s">
        <v>54</v>
      </c>
      <c r="G461" s="31" t="s">
        <v>7</v>
      </c>
      <c r="H461" s="165">
        <f>H462+H463+H464</f>
        <v>1582.8</v>
      </c>
      <c r="I461" s="165">
        <f>I462+I463+I464</f>
        <v>1092.8</v>
      </c>
      <c r="J461" s="165">
        <f>J462+J463+J464</f>
        <v>1092.8</v>
      </c>
      <c r="K461" s="165">
        <f>K462+K463+K464</f>
        <v>1092.8</v>
      </c>
      <c r="L461" s="167">
        <f t="shared" si="180"/>
        <v>69.042203689663879</v>
      </c>
      <c r="M461" s="166">
        <f t="shared" si="181"/>
        <v>-490</v>
      </c>
      <c r="N461" s="167">
        <f t="shared" si="182"/>
        <v>69.042203689663879</v>
      </c>
      <c r="O461" s="166">
        <f t="shared" si="183"/>
        <v>-490</v>
      </c>
      <c r="P461" s="253"/>
    </row>
    <row r="462" spans="1:16" ht="18" customHeight="1" x14ac:dyDescent="0.25">
      <c r="A462" s="236"/>
      <c r="B462" s="214"/>
      <c r="C462" s="199"/>
      <c r="D462" s="351"/>
      <c r="E462" s="354"/>
      <c r="F462" s="357"/>
      <c r="G462" s="30" t="s">
        <v>5</v>
      </c>
      <c r="H462" s="165">
        <f>H466</f>
        <v>297.3</v>
      </c>
      <c r="I462" s="165">
        <v>245.6</v>
      </c>
      <c r="J462" s="165">
        <v>245.6</v>
      </c>
      <c r="K462" s="165">
        <v>245.6</v>
      </c>
      <c r="L462" s="167">
        <f t="shared" si="180"/>
        <v>82.610158089471909</v>
      </c>
      <c r="M462" s="166">
        <f t="shared" si="181"/>
        <v>-51.700000000000017</v>
      </c>
      <c r="N462" s="167">
        <f t="shared" si="182"/>
        <v>82.610158089471909</v>
      </c>
      <c r="O462" s="166">
        <f t="shared" si="183"/>
        <v>-51.700000000000017</v>
      </c>
      <c r="P462" s="254"/>
    </row>
    <row r="463" spans="1:16" ht="18" customHeight="1" x14ac:dyDescent="0.25">
      <c r="A463" s="236"/>
      <c r="B463" s="214"/>
      <c r="C463" s="199"/>
      <c r="D463" s="351"/>
      <c r="E463" s="354"/>
      <c r="F463" s="357"/>
      <c r="G463" s="30" t="s">
        <v>4</v>
      </c>
      <c r="H463" s="165">
        <f t="shared" ref="H463:K463" si="188">H467</f>
        <v>1285.5</v>
      </c>
      <c r="I463" s="165">
        <f t="shared" si="188"/>
        <v>847.2</v>
      </c>
      <c r="J463" s="165">
        <f t="shared" si="188"/>
        <v>847.2</v>
      </c>
      <c r="K463" s="165">
        <f t="shared" si="188"/>
        <v>847.2</v>
      </c>
      <c r="L463" s="167">
        <f t="shared" si="180"/>
        <v>65.904317386231043</v>
      </c>
      <c r="M463" s="166">
        <f t="shared" si="181"/>
        <v>-438.29999999999995</v>
      </c>
      <c r="N463" s="167">
        <f t="shared" si="182"/>
        <v>65.904317386231043</v>
      </c>
      <c r="O463" s="166">
        <f t="shared" si="183"/>
        <v>-438.29999999999995</v>
      </c>
      <c r="P463" s="254"/>
    </row>
    <row r="464" spans="1:16" ht="24" customHeight="1" thickBot="1" x14ac:dyDescent="0.3">
      <c r="A464" s="237"/>
      <c r="B464" s="215"/>
      <c r="C464" s="200"/>
      <c r="D464" s="352"/>
      <c r="E464" s="355"/>
      <c r="F464" s="358"/>
      <c r="G464" s="30" t="s">
        <v>6</v>
      </c>
      <c r="H464" s="165">
        <f t="shared" ref="H464:K464" si="189">H468</f>
        <v>0</v>
      </c>
      <c r="I464" s="165">
        <f t="shared" si="189"/>
        <v>0</v>
      </c>
      <c r="J464" s="165">
        <f t="shared" si="189"/>
        <v>0</v>
      </c>
      <c r="K464" s="165">
        <f t="shared" si="189"/>
        <v>0</v>
      </c>
      <c r="L464" s="167" t="e">
        <f t="shared" si="180"/>
        <v>#DIV/0!</v>
      </c>
      <c r="M464" s="166">
        <f t="shared" si="181"/>
        <v>0</v>
      </c>
      <c r="N464" s="167" t="e">
        <f t="shared" si="182"/>
        <v>#DIV/0!</v>
      </c>
      <c r="O464" s="166">
        <f t="shared" si="183"/>
        <v>0</v>
      </c>
      <c r="P464" s="255"/>
    </row>
    <row r="465" spans="1:16" ht="29.45" customHeight="1" x14ac:dyDescent="0.25">
      <c r="A465" s="235" t="s">
        <v>243</v>
      </c>
      <c r="B465" s="275" t="s">
        <v>244</v>
      </c>
      <c r="C465" s="198" t="s">
        <v>54</v>
      </c>
      <c r="D465" s="201">
        <v>43831</v>
      </c>
      <c r="E465" s="204">
        <v>44166</v>
      </c>
      <c r="F465" s="207" t="s">
        <v>366</v>
      </c>
      <c r="G465" s="31" t="s">
        <v>7</v>
      </c>
      <c r="H465" s="177">
        <f>H466+H467+H468</f>
        <v>1582.8</v>
      </c>
      <c r="I465" s="177">
        <f>I466+I467+I468</f>
        <v>1092.8</v>
      </c>
      <c r="J465" s="177">
        <f>J466+J467+J468</f>
        <v>1092.8</v>
      </c>
      <c r="K465" s="177">
        <f>K466+K467+K468</f>
        <v>1092.8</v>
      </c>
      <c r="L465" s="167">
        <f t="shared" si="159"/>
        <v>69.042203689663879</v>
      </c>
      <c r="M465" s="166">
        <f t="shared" si="160"/>
        <v>-490</v>
      </c>
      <c r="N465" s="167">
        <f t="shared" si="161"/>
        <v>69.042203689663879</v>
      </c>
      <c r="O465" s="166">
        <f t="shared" si="162"/>
        <v>-490</v>
      </c>
      <c r="P465" s="253"/>
    </row>
    <row r="466" spans="1:16" ht="25.15" customHeight="1" x14ac:dyDescent="0.25">
      <c r="A466" s="236"/>
      <c r="B466" s="214"/>
      <c r="C466" s="199"/>
      <c r="D466" s="202"/>
      <c r="E466" s="205"/>
      <c r="F466" s="208"/>
      <c r="G466" s="30" t="s">
        <v>5</v>
      </c>
      <c r="H466" s="177">
        <v>297.3</v>
      </c>
      <c r="I466" s="177">
        <v>245.6</v>
      </c>
      <c r="J466" s="177">
        <v>245.6</v>
      </c>
      <c r="K466" s="177">
        <v>245.6</v>
      </c>
      <c r="L466" s="167">
        <f t="shared" si="159"/>
        <v>82.610158089471909</v>
      </c>
      <c r="M466" s="166">
        <f t="shared" si="160"/>
        <v>-51.700000000000017</v>
      </c>
      <c r="N466" s="167">
        <f t="shared" si="161"/>
        <v>82.610158089471909</v>
      </c>
      <c r="O466" s="166">
        <f t="shared" si="162"/>
        <v>-51.700000000000017</v>
      </c>
      <c r="P466" s="254"/>
    </row>
    <row r="467" spans="1:16" ht="22.15" customHeight="1" x14ac:dyDescent="0.25">
      <c r="A467" s="236"/>
      <c r="B467" s="214"/>
      <c r="C467" s="199"/>
      <c r="D467" s="202"/>
      <c r="E467" s="205"/>
      <c r="F467" s="208"/>
      <c r="G467" s="30" t="s">
        <v>4</v>
      </c>
      <c r="H467" s="177">
        <f>1285.5</f>
        <v>1285.5</v>
      </c>
      <c r="I467" s="177">
        <v>847.2</v>
      </c>
      <c r="J467" s="177">
        <v>847.2</v>
      </c>
      <c r="K467" s="177">
        <v>847.2</v>
      </c>
      <c r="L467" s="167">
        <f t="shared" si="159"/>
        <v>65.904317386231043</v>
      </c>
      <c r="M467" s="166">
        <f t="shared" si="160"/>
        <v>-438.29999999999995</v>
      </c>
      <c r="N467" s="167">
        <f t="shared" si="161"/>
        <v>65.904317386231043</v>
      </c>
      <c r="O467" s="166">
        <f t="shared" si="162"/>
        <v>-438.29999999999995</v>
      </c>
      <c r="P467" s="254"/>
    </row>
    <row r="468" spans="1:16" ht="21" customHeight="1" thickBot="1" x14ac:dyDescent="0.3">
      <c r="A468" s="237"/>
      <c r="B468" s="215"/>
      <c r="C468" s="200"/>
      <c r="D468" s="203"/>
      <c r="E468" s="206"/>
      <c r="F468" s="209"/>
      <c r="G468" s="30" t="s">
        <v>6</v>
      </c>
      <c r="H468" s="165">
        <f t="shared" ref="H468" si="190">H472</f>
        <v>0</v>
      </c>
      <c r="I468" s="165">
        <f t="shared" ref="I468:K468" si="191">I472</f>
        <v>0</v>
      </c>
      <c r="J468" s="165">
        <f t="shared" si="191"/>
        <v>0</v>
      </c>
      <c r="K468" s="165">
        <f t="shared" si="191"/>
        <v>0</v>
      </c>
      <c r="L468" s="167" t="e">
        <f t="shared" si="159"/>
        <v>#DIV/0!</v>
      </c>
      <c r="M468" s="166">
        <f t="shared" si="160"/>
        <v>0</v>
      </c>
      <c r="N468" s="167" t="e">
        <f t="shared" si="161"/>
        <v>#DIV/0!</v>
      </c>
      <c r="O468" s="166">
        <f t="shared" si="162"/>
        <v>0</v>
      </c>
      <c r="P468" s="255"/>
    </row>
    <row r="469" spans="1:16" ht="22.5" customHeight="1" x14ac:dyDescent="0.25">
      <c r="A469" s="278" t="s">
        <v>189</v>
      </c>
      <c r="B469" s="275" t="s">
        <v>188</v>
      </c>
      <c r="C469" s="281" t="s">
        <v>249</v>
      </c>
      <c r="D469" s="219" t="s">
        <v>54</v>
      </c>
      <c r="E469" s="220" t="s">
        <v>54</v>
      </c>
      <c r="F469" s="207" t="s">
        <v>54</v>
      </c>
      <c r="G469" s="31" t="s">
        <v>7</v>
      </c>
      <c r="H469" s="165">
        <f>H470+H471+H472</f>
        <v>1100</v>
      </c>
      <c r="I469" s="165">
        <f>I470+I471+I472</f>
        <v>1100</v>
      </c>
      <c r="J469" s="165">
        <f>J470+J471+J472</f>
        <v>1100</v>
      </c>
      <c r="K469" s="165">
        <f>K470+K471+K472</f>
        <v>1100</v>
      </c>
      <c r="L469" s="167">
        <f t="shared" si="159"/>
        <v>100</v>
      </c>
      <c r="M469" s="166">
        <f t="shared" si="160"/>
        <v>0</v>
      </c>
      <c r="N469" s="167">
        <f t="shared" si="161"/>
        <v>100</v>
      </c>
      <c r="O469" s="166">
        <f t="shared" si="162"/>
        <v>0</v>
      </c>
      <c r="P469" s="224"/>
    </row>
    <row r="470" spans="1:16" ht="22.5" customHeight="1" x14ac:dyDescent="0.25">
      <c r="A470" s="279"/>
      <c r="B470" s="276"/>
      <c r="C470" s="282"/>
      <c r="D470" s="202"/>
      <c r="E470" s="205"/>
      <c r="F470" s="208"/>
      <c r="G470" s="30" t="s">
        <v>5</v>
      </c>
      <c r="H470" s="165">
        <f t="shared" ref="H470:K472" si="192">H474</f>
        <v>1100</v>
      </c>
      <c r="I470" s="165">
        <f t="shared" si="192"/>
        <v>1100</v>
      </c>
      <c r="J470" s="165">
        <f t="shared" si="192"/>
        <v>1100</v>
      </c>
      <c r="K470" s="165">
        <f t="shared" si="192"/>
        <v>1100</v>
      </c>
      <c r="L470" s="167">
        <f t="shared" si="159"/>
        <v>100</v>
      </c>
      <c r="M470" s="166">
        <f t="shared" si="160"/>
        <v>0</v>
      </c>
      <c r="N470" s="167">
        <f t="shared" si="161"/>
        <v>100</v>
      </c>
      <c r="O470" s="166">
        <f t="shared" si="162"/>
        <v>0</v>
      </c>
      <c r="P470" s="225"/>
    </row>
    <row r="471" spans="1:16" ht="22.5" customHeight="1" x14ac:dyDescent="0.25">
      <c r="A471" s="279"/>
      <c r="B471" s="276"/>
      <c r="C471" s="282"/>
      <c r="D471" s="202"/>
      <c r="E471" s="205"/>
      <c r="F471" s="208"/>
      <c r="G471" s="30" t="s">
        <v>4</v>
      </c>
      <c r="H471" s="165">
        <f t="shared" si="192"/>
        <v>0</v>
      </c>
      <c r="I471" s="165">
        <f t="shared" si="192"/>
        <v>0</v>
      </c>
      <c r="J471" s="165">
        <f t="shared" si="192"/>
        <v>0</v>
      </c>
      <c r="K471" s="165">
        <f t="shared" si="192"/>
        <v>0</v>
      </c>
      <c r="L471" s="167" t="e">
        <f t="shared" si="159"/>
        <v>#DIV/0!</v>
      </c>
      <c r="M471" s="166">
        <f t="shared" si="160"/>
        <v>0</v>
      </c>
      <c r="N471" s="167" t="e">
        <f t="shared" si="161"/>
        <v>#DIV/0!</v>
      </c>
      <c r="O471" s="166">
        <f t="shared" si="162"/>
        <v>0</v>
      </c>
      <c r="P471" s="225"/>
    </row>
    <row r="472" spans="1:16" ht="22.5" customHeight="1" thickBot="1" x14ac:dyDescent="0.3">
      <c r="A472" s="280"/>
      <c r="B472" s="277"/>
      <c r="C472" s="283"/>
      <c r="D472" s="203"/>
      <c r="E472" s="206"/>
      <c r="F472" s="209"/>
      <c r="G472" s="30" t="s">
        <v>6</v>
      </c>
      <c r="H472" s="165">
        <f t="shared" si="192"/>
        <v>0</v>
      </c>
      <c r="I472" s="165">
        <f t="shared" si="192"/>
        <v>0</v>
      </c>
      <c r="J472" s="165">
        <f t="shared" si="192"/>
        <v>0</v>
      </c>
      <c r="K472" s="165">
        <f t="shared" si="192"/>
        <v>0</v>
      </c>
      <c r="L472" s="167" t="e">
        <f t="shared" si="159"/>
        <v>#DIV/0!</v>
      </c>
      <c r="M472" s="166">
        <f t="shared" si="160"/>
        <v>0</v>
      </c>
      <c r="N472" s="167" t="e">
        <f t="shared" si="161"/>
        <v>#DIV/0!</v>
      </c>
      <c r="O472" s="166">
        <f t="shared" si="162"/>
        <v>0</v>
      </c>
      <c r="P472" s="226"/>
    </row>
    <row r="473" spans="1:16" ht="22.5" customHeight="1" x14ac:dyDescent="0.25">
      <c r="A473" s="278" t="s">
        <v>211</v>
      </c>
      <c r="B473" s="275" t="s">
        <v>214</v>
      </c>
      <c r="C473" s="198" t="s">
        <v>54</v>
      </c>
      <c r="D473" s="219" t="s">
        <v>54</v>
      </c>
      <c r="E473" s="220" t="s">
        <v>54</v>
      </c>
      <c r="F473" s="207" t="s">
        <v>54</v>
      </c>
      <c r="G473" s="31" t="s">
        <v>7</v>
      </c>
      <c r="H473" s="165">
        <f>H474+H475+H476</f>
        <v>1100</v>
      </c>
      <c r="I473" s="165">
        <f>I474+I475+I476</f>
        <v>1100</v>
      </c>
      <c r="J473" s="165">
        <f>J474+J475+J476</f>
        <v>1100</v>
      </c>
      <c r="K473" s="165">
        <f>K474+K475+K476</f>
        <v>1100</v>
      </c>
      <c r="L473" s="167">
        <f t="shared" si="159"/>
        <v>100</v>
      </c>
      <c r="M473" s="166">
        <f t="shared" si="160"/>
        <v>0</v>
      </c>
      <c r="N473" s="167">
        <f t="shared" si="161"/>
        <v>100</v>
      </c>
      <c r="O473" s="166">
        <f t="shared" si="162"/>
        <v>0</v>
      </c>
      <c r="P473" s="224"/>
    </row>
    <row r="474" spans="1:16" ht="21" customHeight="1" x14ac:dyDescent="0.25">
      <c r="A474" s="279"/>
      <c r="B474" s="276"/>
      <c r="C474" s="199"/>
      <c r="D474" s="202"/>
      <c r="E474" s="205"/>
      <c r="F474" s="208"/>
      <c r="G474" s="30" t="s">
        <v>5</v>
      </c>
      <c r="H474" s="165">
        <f>H478+H494</f>
        <v>1100</v>
      </c>
      <c r="I474" s="165">
        <f t="shared" ref="H474:K476" si="193">I478+I494</f>
        <v>1100</v>
      </c>
      <c r="J474" s="165">
        <f t="shared" si="193"/>
        <v>1100</v>
      </c>
      <c r="K474" s="165">
        <f t="shared" si="193"/>
        <v>1100</v>
      </c>
      <c r="L474" s="167">
        <f t="shared" si="159"/>
        <v>100</v>
      </c>
      <c r="M474" s="166">
        <f t="shared" si="160"/>
        <v>0</v>
      </c>
      <c r="N474" s="167">
        <f t="shared" si="161"/>
        <v>100</v>
      </c>
      <c r="O474" s="166">
        <f t="shared" si="162"/>
        <v>0</v>
      </c>
      <c r="P474" s="225"/>
    </row>
    <row r="475" spans="1:16" ht="16.5" customHeight="1" x14ac:dyDescent="0.25">
      <c r="A475" s="279"/>
      <c r="B475" s="276"/>
      <c r="C475" s="199"/>
      <c r="D475" s="202"/>
      <c r="E475" s="205"/>
      <c r="F475" s="208"/>
      <c r="G475" s="30" t="s">
        <v>4</v>
      </c>
      <c r="H475" s="165">
        <f t="shared" si="193"/>
        <v>0</v>
      </c>
      <c r="I475" s="165">
        <f t="shared" si="193"/>
        <v>0</v>
      </c>
      <c r="J475" s="165">
        <f t="shared" si="193"/>
        <v>0</v>
      </c>
      <c r="K475" s="165">
        <f t="shared" si="193"/>
        <v>0</v>
      </c>
      <c r="L475" s="167" t="e">
        <f t="shared" si="159"/>
        <v>#DIV/0!</v>
      </c>
      <c r="M475" s="166">
        <f t="shared" si="160"/>
        <v>0</v>
      </c>
      <c r="N475" s="167" t="e">
        <f t="shared" si="161"/>
        <v>#DIV/0!</v>
      </c>
      <c r="O475" s="166">
        <f t="shared" si="162"/>
        <v>0</v>
      </c>
      <c r="P475" s="225"/>
    </row>
    <row r="476" spans="1:16" ht="18" customHeight="1" thickBot="1" x14ac:dyDescent="0.3">
      <c r="A476" s="280"/>
      <c r="B476" s="277"/>
      <c r="C476" s="200"/>
      <c r="D476" s="203"/>
      <c r="E476" s="206"/>
      <c r="F476" s="209"/>
      <c r="G476" s="30" t="s">
        <v>6</v>
      </c>
      <c r="H476" s="165">
        <f t="shared" si="193"/>
        <v>0</v>
      </c>
      <c r="I476" s="165">
        <f t="shared" si="193"/>
        <v>0</v>
      </c>
      <c r="J476" s="165">
        <f t="shared" si="193"/>
        <v>0</v>
      </c>
      <c r="K476" s="165">
        <f t="shared" si="193"/>
        <v>0</v>
      </c>
      <c r="L476" s="167" t="e">
        <f t="shared" si="159"/>
        <v>#DIV/0!</v>
      </c>
      <c r="M476" s="166">
        <f t="shared" si="160"/>
        <v>0</v>
      </c>
      <c r="N476" s="167" t="e">
        <f t="shared" si="161"/>
        <v>#DIV/0!</v>
      </c>
      <c r="O476" s="166">
        <f t="shared" si="162"/>
        <v>0</v>
      </c>
      <c r="P476" s="226"/>
    </row>
    <row r="477" spans="1:16" ht="20.45" customHeight="1" x14ac:dyDescent="0.25">
      <c r="A477" s="235" t="s">
        <v>212</v>
      </c>
      <c r="B477" s="213" t="s">
        <v>247</v>
      </c>
      <c r="C477" s="198" t="s">
        <v>54</v>
      </c>
      <c r="D477" s="219" t="s">
        <v>54</v>
      </c>
      <c r="E477" s="220" t="s">
        <v>54</v>
      </c>
      <c r="F477" s="207" t="s">
        <v>54</v>
      </c>
      <c r="G477" s="31" t="s">
        <v>7</v>
      </c>
      <c r="H477" s="165">
        <f>H478+H479+H480</f>
        <v>1100</v>
      </c>
      <c r="I477" s="165">
        <f>I478+I479+I480</f>
        <v>1100</v>
      </c>
      <c r="J477" s="165">
        <f>J478+J479+J480</f>
        <v>1100</v>
      </c>
      <c r="K477" s="165">
        <f>K478+K479+K480</f>
        <v>1100</v>
      </c>
      <c r="L477" s="167">
        <f t="shared" si="159"/>
        <v>100</v>
      </c>
      <c r="M477" s="166">
        <f t="shared" si="160"/>
        <v>0</v>
      </c>
      <c r="N477" s="167">
        <f t="shared" si="161"/>
        <v>100</v>
      </c>
      <c r="O477" s="166">
        <f t="shared" si="162"/>
        <v>0</v>
      </c>
      <c r="P477" s="224"/>
    </row>
    <row r="478" spans="1:16" ht="19.899999999999999" customHeight="1" x14ac:dyDescent="0.25">
      <c r="A478" s="236"/>
      <c r="B478" s="214"/>
      <c r="C478" s="199"/>
      <c r="D478" s="202"/>
      <c r="E478" s="205"/>
      <c r="F478" s="208"/>
      <c r="G478" s="30" t="s">
        <v>5</v>
      </c>
      <c r="H478" s="165">
        <f t="shared" ref="H478:K480" si="194">H482</f>
        <v>1100</v>
      </c>
      <c r="I478" s="165">
        <f t="shared" si="194"/>
        <v>1100</v>
      </c>
      <c r="J478" s="165">
        <f t="shared" si="194"/>
        <v>1100</v>
      </c>
      <c r="K478" s="165">
        <f t="shared" si="194"/>
        <v>1100</v>
      </c>
      <c r="L478" s="167">
        <f t="shared" si="159"/>
        <v>100</v>
      </c>
      <c r="M478" s="166">
        <f t="shared" si="160"/>
        <v>0</v>
      </c>
      <c r="N478" s="167">
        <f t="shared" si="161"/>
        <v>100</v>
      </c>
      <c r="O478" s="166">
        <f t="shared" si="162"/>
        <v>0</v>
      </c>
      <c r="P478" s="225"/>
    </row>
    <row r="479" spans="1:16" ht="24.6" customHeight="1" x14ac:dyDescent="0.25">
      <c r="A479" s="236"/>
      <c r="B479" s="214"/>
      <c r="C479" s="199"/>
      <c r="D479" s="202"/>
      <c r="E479" s="205"/>
      <c r="F479" s="208"/>
      <c r="G479" s="30" t="s">
        <v>4</v>
      </c>
      <c r="H479" s="165">
        <f t="shared" si="194"/>
        <v>0</v>
      </c>
      <c r="I479" s="165">
        <f t="shared" si="194"/>
        <v>0</v>
      </c>
      <c r="J479" s="165">
        <f t="shared" si="194"/>
        <v>0</v>
      </c>
      <c r="K479" s="165">
        <f t="shared" si="194"/>
        <v>0</v>
      </c>
      <c r="L479" s="167" t="e">
        <f t="shared" si="159"/>
        <v>#DIV/0!</v>
      </c>
      <c r="M479" s="166">
        <f t="shared" si="160"/>
        <v>0</v>
      </c>
      <c r="N479" s="167" t="e">
        <f t="shared" si="161"/>
        <v>#DIV/0!</v>
      </c>
      <c r="O479" s="166">
        <f t="shared" si="162"/>
        <v>0</v>
      </c>
      <c r="P479" s="225"/>
    </row>
    <row r="480" spans="1:16" ht="29.45" customHeight="1" thickBot="1" x14ac:dyDescent="0.3">
      <c r="A480" s="237"/>
      <c r="B480" s="215"/>
      <c r="C480" s="200"/>
      <c r="D480" s="203"/>
      <c r="E480" s="206"/>
      <c r="F480" s="209"/>
      <c r="G480" s="30" t="s">
        <v>6</v>
      </c>
      <c r="H480" s="165">
        <f t="shared" si="194"/>
        <v>0</v>
      </c>
      <c r="I480" s="165">
        <f t="shared" si="194"/>
        <v>0</v>
      </c>
      <c r="J480" s="165">
        <f t="shared" si="194"/>
        <v>0</v>
      </c>
      <c r="K480" s="165">
        <f t="shared" si="194"/>
        <v>0</v>
      </c>
      <c r="L480" s="167" t="e">
        <f t="shared" si="159"/>
        <v>#DIV/0!</v>
      </c>
      <c r="M480" s="166">
        <f t="shared" si="160"/>
        <v>0</v>
      </c>
      <c r="N480" s="167" t="e">
        <f t="shared" si="161"/>
        <v>#DIV/0!</v>
      </c>
      <c r="O480" s="166">
        <f t="shared" si="162"/>
        <v>0</v>
      </c>
      <c r="P480" s="226"/>
    </row>
    <row r="481" spans="1:16" ht="58.5" customHeight="1" x14ac:dyDescent="0.25">
      <c r="A481" s="235" t="s">
        <v>213</v>
      </c>
      <c r="B481" s="272" t="s">
        <v>248</v>
      </c>
      <c r="C481" s="198" t="s">
        <v>54</v>
      </c>
      <c r="D481" s="201">
        <v>43831</v>
      </c>
      <c r="E481" s="204">
        <v>44166</v>
      </c>
      <c r="F481" s="269" t="s">
        <v>54</v>
      </c>
      <c r="G481" s="31" t="s">
        <v>7</v>
      </c>
      <c r="H481" s="165">
        <f>H482+H483+H484</f>
        <v>1100</v>
      </c>
      <c r="I481" s="165">
        <f>I482+I483+I484</f>
        <v>1100</v>
      </c>
      <c r="J481" s="165">
        <f>J482+J483+J484</f>
        <v>1100</v>
      </c>
      <c r="K481" s="165">
        <f>K482+K483+K484</f>
        <v>1100</v>
      </c>
      <c r="L481" s="167">
        <f t="shared" si="159"/>
        <v>100</v>
      </c>
      <c r="M481" s="166">
        <f t="shared" si="160"/>
        <v>0</v>
      </c>
      <c r="N481" s="167">
        <f t="shared" si="161"/>
        <v>100</v>
      </c>
      <c r="O481" s="166">
        <f t="shared" si="162"/>
        <v>0</v>
      </c>
      <c r="P481" s="253"/>
    </row>
    <row r="482" spans="1:16" ht="59.25" customHeight="1" x14ac:dyDescent="0.25">
      <c r="A482" s="236"/>
      <c r="B482" s="273"/>
      <c r="C482" s="199"/>
      <c r="D482" s="202"/>
      <c r="E482" s="205"/>
      <c r="F482" s="270"/>
      <c r="G482" s="30" t="s">
        <v>5</v>
      </c>
      <c r="H482" s="165">
        <f t="shared" ref="H482:K484" si="195">H486+H490</f>
        <v>1100</v>
      </c>
      <c r="I482" s="165">
        <f t="shared" si="195"/>
        <v>1100</v>
      </c>
      <c r="J482" s="165">
        <f t="shared" si="195"/>
        <v>1100</v>
      </c>
      <c r="K482" s="165">
        <f t="shared" si="195"/>
        <v>1100</v>
      </c>
      <c r="L482" s="167">
        <f t="shared" si="159"/>
        <v>100</v>
      </c>
      <c r="M482" s="166">
        <f t="shared" si="160"/>
        <v>0</v>
      </c>
      <c r="N482" s="167">
        <f t="shared" si="161"/>
        <v>100</v>
      </c>
      <c r="O482" s="166">
        <f t="shared" si="162"/>
        <v>0</v>
      </c>
      <c r="P482" s="254"/>
    </row>
    <row r="483" spans="1:16" ht="54.75" customHeight="1" x14ac:dyDescent="0.25">
      <c r="A483" s="236"/>
      <c r="B483" s="273"/>
      <c r="C483" s="199"/>
      <c r="D483" s="202"/>
      <c r="E483" s="205"/>
      <c r="F483" s="270"/>
      <c r="G483" s="30" t="s">
        <v>4</v>
      </c>
      <c r="H483" s="165">
        <f t="shared" si="195"/>
        <v>0</v>
      </c>
      <c r="I483" s="165">
        <f t="shared" si="195"/>
        <v>0</v>
      </c>
      <c r="J483" s="165">
        <f t="shared" si="195"/>
        <v>0</v>
      </c>
      <c r="K483" s="165">
        <f t="shared" si="195"/>
        <v>0</v>
      </c>
      <c r="L483" s="167" t="e">
        <f t="shared" si="159"/>
        <v>#DIV/0!</v>
      </c>
      <c r="M483" s="166">
        <f t="shared" si="160"/>
        <v>0</v>
      </c>
      <c r="N483" s="167" t="e">
        <f t="shared" si="161"/>
        <v>#DIV/0!</v>
      </c>
      <c r="O483" s="166">
        <f t="shared" si="162"/>
        <v>0</v>
      </c>
      <c r="P483" s="254"/>
    </row>
    <row r="484" spans="1:16" ht="57" customHeight="1" thickBot="1" x14ac:dyDescent="0.3">
      <c r="A484" s="237"/>
      <c r="B484" s="274"/>
      <c r="C484" s="200"/>
      <c r="D484" s="203"/>
      <c r="E484" s="206"/>
      <c r="F484" s="271"/>
      <c r="G484" s="30" t="s">
        <v>6</v>
      </c>
      <c r="H484" s="165">
        <f t="shared" si="195"/>
        <v>0</v>
      </c>
      <c r="I484" s="165">
        <f t="shared" si="195"/>
        <v>0</v>
      </c>
      <c r="J484" s="165">
        <f t="shared" si="195"/>
        <v>0</v>
      </c>
      <c r="K484" s="165">
        <f t="shared" si="195"/>
        <v>0</v>
      </c>
      <c r="L484" s="167" t="e">
        <f t="shared" si="159"/>
        <v>#DIV/0!</v>
      </c>
      <c r="M484" s="166">
        <f t="shared" si="160"/>
        <v>0</v>
      </c>
      <c r="N484" s="167" t="e">
        <f t="shared" si="161"/>
        <v>#DIV/0!</v>
      </c>
      <c r="O484" s="166">
        <f t="shared" si="162"/>
        <v>0</v>
      </c>
      <c r="P484" s="255"/>
    </row>
    <row r="485" spans="1:16" ht="54" customHeight="1" x14ac:dyDescent="0.25">
      <c r="A485" s="235"/>
      <c r="B485" s="213" t="s">
        <v>254</v>
      </c>
      <c r="C485" s="198" t="s">
        <v>54</v>
      </c>
      <c r="D485" s="201">
        <v>43831</v>
      </c>
      <c r="E485" s="204">
        <v>44075</v>
      </c>
      <c r="F485" s="269" t="s">
        <v>368</v>
      </c>
      <c r="G485" s="31" t="s">
        <v>7</v>
      </c>
      <c r="H485" s="165">
        <f>H486+H487+H488</f>
        <v>1100</v>
      </c>
      <c r="I485" s="165">
        <f>I486+I487+I488</f>
        <v>1100</v>
      </c>
      <c r="J485" s="165">
        <f>J486+J487+J488</f>
        <v>1100</v>
      </c>
      <c r="K485" s="165">
        <f>K486+K487+K488</f>
        <v>1100</v>
      </c>
      <c r="L485" s="167">
        <f t="shared" si="159"/>
        <v>100</v>
      </c>
      <c r="M485" s="166">
        <f t="shared" si="160"/>
        <v>0</v>
      </c>
      <c r="N485" s="167">
        <f t="shared" si="161"/>
        <v>100</v>
      </c>
      <c r="O485" s="166">
        <f t="shared" si="162"/>
        <v>0</v>
      </c>
      <c r="P485" s="253" t="s">
        <v>369</v>
      </c>
    </row>
    <row r="486" spans="1:16" ht="49.9" customHeight="1" x14ac:dyDescent="0.25">
      <c r="A486" s="236"/>
      <c r="B486" s="214"/>
      <c r="C486" s="199"/>
      <c r="D486" s="202"/>
      <c r="E486" s="205"/>
      <c r="F486" s="270"/>
      <c r="G486" s="30" t="s">
        <v>5</v>
      </c>
      <c r="H486" s="165">
        <v>1100</v>
      </c>
      <c r="I486" s="165">
        <v>1100</v>
      </c>
      <c r="J486" s="165">
        <v>1100</v>
      </c>
      <c r="K486" s="165">
        <v>1100</v>
      </c>
      <c r="L486" s="167">
        <f t="shared" si="159"/>
        <v>100</v>
      </c>
      <c r="M486" s="166">
        <f t="shared" si="160"/>
        <v>0</v>
      </c>
      <c r="N486" s="167">
        <f t="shared" si="161"/>
        <v>100</v>
      </c>
      <c r="O486" s="166">
        <f t="shared" si="162"/>
        <v>0</v>
      </c>
      <c r="P486" s="254"/>
    </row>
    <row r="487" spans="1:16" ht="42.6" customHeight="1" x14ac:dyDescent="0.25">
      <c r="A487" s="236"/>
      <c r="B487" s="214"/>
      <c r="C487" s="199"/>
      <c r="D487" s="202"/>
      <c r="E487" s="205"/>
      <c r="F487" s="270"/>
      <c r="G487" s="30" t="s">
        <v>4</v>
      </c>
      <c r="H487" s="165">
        <v>0</v>
      </c>
      <c r="I487" s="165">
        <v>0</v>
      </c>
      <c r="J487" s="165">
        <v>0</v>
      </c>
      <c r="K487" s="166">
        <v>0</v>
      </c>
      <c r="L487" s="167" t="e">
        <f t="shared" si="159"/>
        <v>#DIV/0!</v>
      </c>
      <c r="M487" s="166">
        <f t="shared" si="160"/>
        <v>0</v>
      </c>
      <c r="N487" s="167" t="e">
        <f t="shared" si="161"/>
        <v>#DIV/0!</v>
      </c>
      <c r="O487" s="166">
        <f t="shared" si="162"/>
        <v>0</v>
      </c>
      <c r="P487" s="254"/>
    </row>
    <row r="488" spans="1:16" ht="39" customHeight="1" thickBot="1" x14ac:dyDescent="0.3">
      <c r="A488" s="237"/>
      <c r="B488" s="215"/>
      <c r="C488" s="200"/>
      <c r="D488" s="203"/>
      <c r="E488" s="206"/>
      <c r="F488" s="271"/>
      <c r="G488" s="30" t="s">
        <v>6</v>
      </c>
      <c r="H488" s="165">
        <v>0</v>
      </c>
      <c r="I488" s="165">
        <v>0</v>
      </c>
      <c r="J488" s="165">
        <v>0</v>
      </c>
      <c r="K488" s="166">
        <v>0</v>
      </c>
      <c r="L488" s="167" t="e">
        <f t="shared" si="159"/>
        <v>#DIV/0!</v>
      </c>
      <c r="M488" s="166">
        <f t="shared" si="160"/>
        <v>0</v>
      </c>
      <c r="N488" s="167" t="e">
        <f t="shared" si="161"/>
        <v>#DIV/0!</v>
      </c>
      <c r="O488" s="166">
        <f t="shared" si="162"/>
        <v>0</v>
      </c>
      <c r="P488" s="255"/>
    </row>
    <row r="489" spans="1:16" ht="42" hidden="1" customHeight="1" x14ac:dyDescent="0.25">
      <c r="A489" s="235"/>
      <c r="B489" s="213" t="s">
        <v>255</v>
      </c>
      <c r="C489" s="198" t="s">
        <v>54</v>
      </c>
      <c r="D489" s="201">
        <v>43647</v>
      </c>
      <c r="E489" s="204">
        <v>43800</v>
      </c>
      <c r="F489" s="207" t="s">
        <v>266</v>
      </c>
      <c r="G489" s="31" t="s">
        <v>7</v>
      </c>
      <c r="H489" s="165">
        <f>H490+H491+H492</f>
        <v>0</v>
      </c>
      <c r="I489" s="165">
        <f>I490+I491+I492</f>
        <v>0</v>
      </c>
      <c r="J489" s="165">
        <f>J490+J491+J492</f>
        <v>0</v>
      </c>
      <c r="K489" s="165">
        <f>K490+K491+K492</f>
        <v>0</v>
      </c>
      <c r="L489" s="167" t="e">
        <f t="shared" si="159"/>
        <v>#DIV/0!</v>
      </c>
      <c r="M489" s="166">
        <f t="shared" si="160"/>
        <v>0</v>
      </c>
      <c r="N489" s="167" t="e">
        <f t="shared" si="161"/>
        <v>#DIV/0!</v>
      </c>
      <c r="O489" s="166">
        <f t="shared" si="162"/>
        <v>0</v>
      </c>
      <c r="P489" s="224" t="s">
        <v>269</v>
      </c>
    </row>
    <row r="490" spans="1:16" ht="45" hidden="1" customHeight="1" x14ac:dyDescent="0.25">
      <c r="A490" s="236"/>
      <c r="B490" s="214"/>
      <c r="C490" s="199"/>
      <c r="D490" s="202"/>
      <c r="E490" s="205"/>
      <c r="F490" s="208"/>
      <c r="G490" s="30" t="s">
        <v>5</v>
      </c>
      <c r="H490" s="165">
        <v>0</v>
      </c>
      <c r="I490" s="165">
        <v>0</v>
      </c>
      <c r="J490" s="165">
        <v>0</v>
      </c>
      <c r="K490" s="166">
        <v>0</v>
      </c>
      <c r="L490" s="167" t="e">
        <f t="shared" si="159"/>
        <v>#DIV/0!</v>
      </c>
      <c r="M490" s="166">
        <f t="shared" si="160"/>
        <v>0</v>
      </c>
      <c r="N490" s="167" t="e">
        <f t="shared" si="161"/>
        <v>#DIV/0!</v>
      </c>
      <c r="O490" s="166">
        <f t="shared" si="162"/>
        <v>0</v>
      </c>
      <c r="P490" s="225"/>
    </row>
    <row r="491" spans="1:16" ht="39" hidden="1" customHeight="1" x14ac:dyDescent="0.25">
      <c r="A491" s="236"/>
      <c r="B491" s="214"/>
      <c r="C491" s="199"/>
      <c r="D491" s="202"/>
      <c r="E491" s="205"/>
      <c r="F491" s="208"/>
      <c r="G491" s="30" t="s">
        <v>4</v>
      </c>
      <c r="H491" s="165">
        <v>0</v>
      </c>
      <c r="I491" s="165">
        <v>0</v>
      </c>
      <c r="J491" s="165">
        <v>0</v>
      </c>
      <c r="K491" s="166">
        <v>0</v>
      </c>
      <c r="L491" s="167" t="e">
        <f t="shared" si="159"/>
        <v>#DIV/0!</v>
      </c>
      <c r="M491" s="166">
        <f t="shared" si="160"/>
        <v>0</v>
      </c>
      <c r="N491" s="167" t="e">
        <f t="shared" si="161"/>
        <v>#DIV/0!</v>
      </c>
      <c r="O491" s="166">
        <f t="shared" si="162"/>
        <v>0</v>
      </c>
      <c r="P491" s="225"/>
    </row>
    <row r="492" spans="1:16" ht="34.9" hidden="1" customHeight="1" thickBot="1" x14ac:dyDescent="0.3">
      <c r="A492" s="237"/>
      <c r="B492" s="215"/>
      <c r="C492" s="200"/>
      <c r="D492" s="203"/>
      <c r="E492" s="206"/>
      <c r="F492" s="209"/>
      <c r="G492" s="30" t="s">
        <v>6</v>
      </c>
      <c r="H492" s="165">
        <v>0</v>
      </c>
      <c r="I492" s="165">
        <v>0</v>
      </c>
      <c r="J492" s="165">
        <v>0</v>
      </c>
      <c r="K492" s="166">
        <v>0</v>
      </c>
      <c r="L492" s="167" t="e">
        <f t="shared" si="159"/>
        <v>#DIV/0!</v>
      </c>
      <c r="M492" s="166">
        <f t="shared" si="160"/>
        <v>0</v>
      </c>
      <c r="N492" s="167" t="e">
        <f t="shared" si="161"/>
        <v>#DIV/0!</v>
      </c>
      <c r="O492" s="166">
        <f t="shared" si="162"/>
        <v>0</v>
      </c>
      <c r="P492" s="226"/>
    </row>
    <row r="493" spans="1:16" ht="22.5" hidden="1" customHeight="1" x14ac:dyDescent="0.25">
      <c r="A493" s="235" t="s">
        <v>191</v>
      </c>
      <c r="B493" s="213" t="s">
        <v>190</v>
      </c>
      <c r="C493" s="198" t="s">
        <v>54</v>
      </c>
      <c r="D493" s="219" t="s">
        <v>54</v>
      </c>
      <c r="E493" s="220" t="s">
        <v>54</v>
      </c>
      <c r="F493" s="207" t="s">
        <v>54</v>
      </c>
      <c r="G493" s="31" t="s">
        <v>7</v>
      </c>
      <c r="H493" s="165">
        <f>H494+H495+H496</f>
        <v>0</v>
      </c>
      <c r="I493" s="165">
        <f>I494+I495+I496</f>
        <v>0</v>
      </c>
      <c r="J493" s="165">
        <f>J494+J495+J496</f>
        <v>0</v>
      </c>
      <c r="K493" s="165">
        <f>K494+K495+K496</f>
        <v>0</v>
      </c>
      <c r="L493" s="167" t="e">
        <f t="shared" si="159"/>
        <v>#DIV/0!</v>
      </c>
      <c r="M493" s="166">
        <f t="shared" si="160"/>
        <v>0</v>
      </c>
      <c r="N493" s="167" t="e">
        <f t="shared" si="161"/>
        <v>#DIV/0!</v>
      </c>
      <c r="O493" s="166">
        <f t="shared" si="162"/>
        <v>0</v>
      </c>
      <c r="P493" s="224"/>
    </row>
    <row r="494" spans="1:16" ht="22.5" hidden="1" customHeight="1" x14ac:dyDescent="0.25">
      <c r="A494" s="236"/>
      <c r="B494" s="214"/>
      <c r="C494" s="199"/>
      <c r="D494" s="202"/>
      <c r="E494" s="205"/>
      <c r="F494" s="208"/>
      <c r="G494" s="30" t="s">
        <v>5</v>
      </c>
      <c r="H494" s="165">
        <f t="shared" ref="H494:K496" si="196">H498</f>
        <v>0</v>
      </c>
      <c r="I494" s="165">
        <f t="shared" si="196"/>
        <v>0</v>
      </c>
      <c r="J494" s="165">
        <f t="shared" si="196"/>
        <v>0</v>
      </c>
      <c r="K494" s="165">
        <f t="shared" si="196"/>
        <v>0</v>
      </c>
      <c r="L494" s="167" t="e">
        <f t="shared" si="159"/>
        <v>#DIV/0!</v>
      </c>
      <c r="M494" s="166">
        <f t="shared" si="160"/>
        <v>0</v>
      </c>
      <c r="N494" s="167" t="e">
        <f t="shared" si="161"/>
        <v>#DIV/0!</v>
      </c>
      <c r="O494" s="166">
        <f t="shared" si="162"/>
        <v>0</v>
      </c>
      <c r="P494" s="225"/>
    </row>
    <row r="495" spans="1:16" ht="22.5" hidden="1" customHeight="1" x14ac:dyDescent="0.25">
      <c r="A495" s="236"/>
      <c r="B495" s="214"/>
      <c r="C495" s="199"/>
      <c r="D495" s="202"/>
      <c r="E495" s="205"/>
      <c r="F495" s="208"/>
      <c r="G495" s="30" t="s">
        <v>4</v>
      </c>
      <c r="H495" s="165">
        <f t="shared" si="196"/>
        <v>0</v>
      </c>
      <c r="I495" s="165">
        <f t="shared" si="196"/>
        <v>0</v>
      </c>
      <c r="J495" s="165">
        <f t="shared" si="196"/>
        <v>0</v>
      </c>
      <c r="K495" s="165">
        <f t="shared" si="196"/>
        <v>0</v>
      </c>
      <c r="L495" s="167" t="e">
        <f t="shared" si="159"/>
        <v>#DIV/0!</v>
      </c>
      <c r="M495" s="166">
        <f t="shared" si="160"/>
        <v>0</v>
      </c>
      <c r="N495" s="167" t="e">
        <f t="shared" si="161"/>
        <v>#DIV/0!</v>
      </c>
      <c r="O495" s="166">
        <f t="shared" si="162"/>
        <v>0</v>
      </c>
      <c r="P495" s="225"/>
    </row>
    <row r="496" spans="1:16" ht="22.5" hidden="1" customHeight="1" thickBot="1" x14ac:dyDescent="0.3">
      <c r="A496" s="237"/>
      <c r="B496" s="215"/>
      <c r="C496" s="200"/>
      <c r="D496" s="203"/>
      <c r="E496" s="206"/>
      <c r="F496" s="209"/>
      <c r="G496" s="30" t="s">
        <v>6</v>
      </c>
      <c r="H496" s="165">
        <f t="shared" si="196"/>
        <v>0</v>
      </c>
      <c r="I496" s="165">
        <f t="shared" si="196"/>
        <v>0</v>
      </c>
      <c r="J496" s="165">
        <f t="shared" si="196"/>
        <v>0</v>
      </c>
      <c r="K496" s="165">
        <f t="shared" si="196"/>
        <v>0</v>
      </c>
      <c r="L496" s="167" t="e">
        <f t="shared" si="159"/>
        <v>#DIV/0!</v>
      </c>
      <c r="M496" s="166">
        <f t="shared" si="160"/>
        <v>0</v>
      </c>
      <c r="N496" s="167" t="e">
        <f t="shared" si="161"/>
        <v>#DIV/0!</v>
      </c>
      <c r="O496" s="166">
        <f t="shared" si="162"/>
        <v>0</v>
      </c>
      <c r="P496" s="226"/>
    </row>
    <row r="497" spans="1:16" ht="22.5" hidden="1" customHeight="1" x14ac:dyDescent="0.25">
      <c r="A497" s="235" t="s">
        <v>193</v>
      </c>
      <c r="B497" s="213" t="s">
        <v>192</v>
      </c>
      <c r="C497" s="198" t="s">
        <v>54</v>
      </c>
      <c r="D497" s="219" t="s">
        <v>54</v>
      </c>
      <c r="E497" s="220" t="s">
        <v>54</v>
      </c>
      <c r="F497" s="207" t="s">
        <v>54</v>
      </c>
      <c r="G497" s="31" t="s">
        <v>7</v>
      </c>
      <c r="H497" s="165">
        <f>H498+H499+H500</f>
        <v>0</v>
      </c>
      <c r="I497" s="165">
        <f>I498+I499+I500</f>
        <v>0</v>
      </c>
      <c r="J497" s="165">
        <f>J498+J499+J500</f>
        <v>0</v>
      </c>
      <c r="K497" s="165">
        <f>K498+K499+K500</f>
        <v>0</v>
      </c>
      <c r="L497" s="167" t="e">
        <f t="shared" si="159"/>
        <v>#DIV/0!</v>
      </c>
      <c r="M497" s="166">
        <f t="shared" si="160"/>
        <v>0</v>
      </c>
      <c r="N497" s="167" t="e">
        <f t="shared" si="161"/>
        <v>#DIV/0!</v>
      </c>
      <c r="O497" s="166">
        <f t="shared" si="162"/>
        <v>0</v>
      </c>
      <c r="P497" s="224"/>
    </row>
    <row r="498" spans="1:16" ht="22.5" hidden="1" customHeight="1" x14ac:dyDescent="0.25">
      <c r="A498" s="236"/>
      <c r="B498" s="214"/>
      <c r="C498" s="199"/>
      <c r="D498" s="202"/>
      <c r="E498" s="205"/>
      <c r="F498" s="208"/>
      <c r="G498" s="30" t="s">
        <v>5</v>
      </c>
      <c r="H498" s="165">
        <f t="shared" ref="H498:K500" si="197">H502+H506</f>
        <v>0</v>
      </c>
      <c r="I498" s="165">
        <f t="shared" si="197"/>
        <v>0</v>
      </c>
      <c r="J498" s="165">
        <f t="shared" si="197"/>
        <v>0</v>
      </c>
      <c r="K498" s="165">
        <f t="shared" si="197"/>
        <v>0</v>
      </c>
      <c r="L498" s="167" t="e">
        <f t="shared" si="159"/>
        <v>#DIV/0!</v>
      </c>
      <c r="M498" s="166">
        <f t="shared" si="160"/>
        <v>0</v>
      </c>
      <c r="N498" s="167" t="e">
        <f t="shared" si="161"/>
        <v>#DIV/0!</v>
      </c>
      <c r="O498" s="166">
        <f t="shared" si="162"/>
        <v>0</v>
      </c>
      <c r="P498" s="225"/>
    </row>
    <row r="499" spans="1:16" ht="22.5" hidden="1" customHeight="1" x14ac:dyDescent="0.25">
      <c r="A499" s="236"/>
      <c r="B499" s="214"/>
      <c r="C499" s="199"/>
      <c r="D499" s="202"/>
      <c r="E499" s="205"/>
      <c r="F499" s="208"/>
      <c r="G499" s="30" t="s">
        <v>4</v>
      </c>
      <c r="H499" s="165">
        <f t="shared" si="197"/>
        <v>0</v>
      </c>
      <c r="I499" s="165">
        <f t="shared" si="197"/>
        <v>0</v>
      </c>
      <c r="J499" s="165">
        <f t="shared" si="197"/>
        <v>0</v>
      </c>
      <c r="K499" s="165">
        <f t="shared" si="197"/>
        <v>0</v>
      </c>
      <c r="L499" s="167" t="e">
        <f t="shared" si="159"/>
        <v>#DIV/0!</v>
      </c>
      <c r="M499" s="166">
        <f t="shared" si="160"/>
        <v>0</v>
      </c>
      <c r="N499" s="167" t="e">
        <f t="shared" si="161"/>
        <v>#DIV/0!</v>
      </c>
      <c r="O499" s="166">
        <f t="shared" si="162"/>
        <v>0</v>
      </c>
      <c r="P499" s="225"/>
    </row>
    <row r="500" spans="1:16" ht="22.5" hidden="1" customHeight="1" thickBot="1" x14ac:dyDescent="0.3">
      <c r="A500" s="237"/>
      <c r="B500" s="215"/>
      <c r="C500" s="200"/>
      <c r="D500" s="203"/>
      <c r="E500" s="206"/>
      <c r="F500" s="209"/>
      <c r="G500" s="30" t="s">
        <v>6</v>
      </c>
      <c r="H500" s="165">
        <f t="shared" si="197"/>
        <v>0</v>
      </c>
      <c r="I500" s="165">
        <f t="shared" si="197"/>
        <v>0</v>
      </c>
      <c r="J500" s="165">
        <f t="shared" si="197"/>
        <v>0</v>
      </c>
      <c r="K500" s="165">
        <f t="shared" si="197"/>
        <v>0</v>
      </c>
      <c r="L500" s="167" t="e">
        <f t="shared" si="159"/>
        <v>#DIV/0!</v>
      </c>
      <c r="M500" s="166">
        <f t="shared" si="160"/>
        <v>0</v>
      </c>
      <c r="N500" s="167" t="e">
        <f t="shared" si="161"/>
        <v>#DIV/0!</v>
      </c>
      <c r="O500" s="166">
        <f t="shared" si="162"/>
        <v>0</v>
      </c>
      <c r="P500" s="226"/>
    </row>
    <row r="501" spans="1:16" ht="27.75" hidden="1" customHeight="1" x14ac:dyDescent="0.25">
      <c r="A501" s="235"/>
      <c r="B501" s="213" t="s">
        <v>194</v>
      </c>
      <c r="C501" s="198" t="s">
        <v>54</v>
      </c>
      <c r="D501" s="201"/>
      <c r="E501" s="204"/>
      <c r="F501" s="207" t="s">
        <v>196</v>
      </c>
      <c r="G501" s="31" t="s">
        <v>7</v>
      </c>
      <c r="H501" s="165"/>
      <c r="I501" s="165"/>
      <c r="J501" s="165"/>
      <c r="K501" s="165"/>
      <c r="L501" s="167" t="e">
        <f t="shared" si="159"/>
        <v>#DIV/0!</v>
      </c>
      <c r="M501" s="166">
        <f t="shared" si="160"/>
        <v>0</v>
      </c>
      <c r="N501" s="167" t="e">
        <f t="shared" si="161"/>
        <v>#DIV/0!</v>
      </c>
      <c r="O501" s="166">
        <f t="shared" si="162"/>
        <v>0</v>
      </c>
      <c r="P501" s="224"/>
    </row>
    <row r="502" spans="1:16" ht="30.75" hidden="1" customHeight="1" x14ac:dyDescent="0.25">
      <c r="A502" s="236"/>
      <c r="B502" s="214"/>
      <c r="C502" s="199"/>
      <c r="D502" s="202"/>
      <c r="E502" s="205"/>
      <c r="F502" s="208"/>
      <c r="G502" s="30" t="s">
        <v>5</v>
      </c>
      <c r="H502" s="165"/>
      <c r="I502" s="165"/>
      <c r="J502" s="165"/>
      <c r="K502" s="166"/>
      <c r="L502" s="167" t="e">
        <f t="shared" si="159"/>
        <v>#DIV/0!</v>
      </c>
      <c r="M502" s="166">
        <f t="shared" si="160"/>
        <v>0</v>
      </c>
      <c r="N502" s="167" t="e">
        <f t="shared" si="161"/>
        <v>#DIV/0!</v>
      </c>
      <c r="O502" s="166">
        <f t="shared" si="162"/>
        <v>0</v>
      </c>
      <c r="P502" s="225"/>
    </row>
    <row r="503" spans="1:16" ht="27.75" hidden="1" customHeight="1" x14ac:dyDescent="0.25">
      <c r="A503" s="236"/>
      <c r="B503" s="214"/>
      <c r="C503" s="199"/>
      <c r="D503" s="202"/>
      <c r="E503" s="205"/>
      <c r="F503" s="208"/>
      <c r="G503" s="30" t="s">
        <v>4</v>
      </c>
      <c r="H503" s="165"/>
      <c r="I503" s="165"/>
      <c r="J503" s="165"/>
      <c r="K503" s="166"/>
      <c r="L503" s="167" t="e">
        <f t="shared" si="159"/>
        <v>#DIV/0!</v>
      </c>
      <c r="M503" s="166">
        <f t="shared" si="160"/>
        <v>0</v>
      </c>
      <c r="N503" s="167" t="e">
        <f t="shared" si="161"/>
        <v>#DIV/0!</v>
      </c>
      <c r="O503" s="166">
        <f t="shared" si="162"/>
        <v>0</v>
      </c>
      <c r="P503" s="225"/>
    </row>
    <row r="504" spans="1:16" ht="31.5" hidden="1" customHeight="1" thickBot="1" x14ac:dyDescent="0.3">
      <c r="A504" s="237"/>
      <c r="B504" s="215"/>
      <c r="C504" s="200"/>
      <c r="D504" s="203"/>
      <c r="E504" s="206"/>
      <c r="F504" s="209"/>
      <c r="G504" s="30" t="s">
        <v>6</v>
      </c>
      <c r="H504" s="165"/>
      <c r="I504" s="165"/>
      <c r="J504" s="165"/>
      <c r="K504" s="166"/>
      <c r="L504" s="167" t="e">
        <f t="shared" si="159"/>
        <v>#DIV/0!</v>
      </c>
      <c r="M504" s="166">
        <f t="shared" si="160"/>
        <v>0</v>
      </c>
      <c r="N504" s="167" t="e">
        <f t="shared" si="161"/>
        <v>#DIV/0!</v>
      </c>
      <c r="O504" s="166">
        <f t="shared" si="162"/>
        <v>0</v>
      </c>
      <c r="P504" s="256"/>
    </row>
    <row r="505" spans="1:16" ht="30.75" hidden="1" customHeight="1" x14ac:dyDescent="0.25">
      <c r="A505" s="235"/>
      <c r="B505" s="213" t="s">
        <v>195</v>
      </c>
      <c r="C505" s="198" t="s">
        <v>54</v>
      </c>
      <c r="D505" s="201"/>
      <c r="E505" s="204"/>
      <c r="F505" s="207" t="s">
        <v>196</v>
      </c>
      <c r="G505" s="31" t="s">
        <v>7</v>
      </c>
      <c r="H505" s="165"/>
      <c r="I505" s="165"/>
      <c r="J505" s="165"/>
      <c r="K505" s="165"/>
      <c r="L505" s="167" t="e">
        <f t="shared" ref="L505:L524" si="198">J505/H505*100</f>
        <v>#DIV/0!</v>
      </c>
      <c r="M505" s="166">
        <f t="shared" ref="M505:M524" si="199">J505-H505</f>
        <v>0</v>
      </c>
      <c r="N505" s="167" t="e">
        <f t="shared" ref="N505:N524" si="200">K505/H505*100</f>
        <v>#DIV/0!</v>
      </c>
      <c r="O505" s="166">
        <f t="shared" ref="O505:O524" si="201">K505-H505</f>
        <v>0</v>
      </c>
      <c r="P505" s="224"/>
    </row>
    <row r="506" spans="1:16" ht="25.5" hidden="1" customHeight="1" x14ac:dyDescent="0.25">
      <c r="A506" s="236"/>
      <c r="B506" s="214"/>
      <c r="C506" s="199"/>
      <c r="D506" s="202"/>
      <c r="E506" s="205"/>
      <c r="F506" s="208"/>
      <c r="G506" s="30" t="s">
        <v>5</v>
      </c>
      <c r="H506" s="165"/>
      <c r="I506" s="165"/>
      <c r="J506" s="165"/>
      <c r="K506" s="166"/>
      <c r="L506" s="167" t="e">
        <f t="shared" si="198"/>
        <v>#DIV/0!</v>
      </c>
      <c r="M506" s="166">
        <f t="shared" si="199"/>
        <v>0</v>
      </c>
      <c r="N506" s="167" t="e">
        <f t="shared" si="200"/>
        <v>#DIV/0!</v>
      </c>
      <c r="O506" s="166">
        <f t="shared" si="201"/>
        <v>0</v>
      </c>
      <c r="P506" s="225"/>
    </row>
    <row r="507" spans="1:16" ht="27.75" hidden="1" customHeight="1" x14ac:dyDescent="0.25">
      <c r="A507" s="236"/>
      <c r="B507" s="214"/>
      <c r="C507" s="199"/>
      <c r="D507" s="202"/>
      <c r="E507" s="205"/>
      <c r="F507" s="208"/>
      <c r="G507" s="30" t="s">
        <v>4</v>
      </c>
      <c r="H507" s="165"/>
      <c r="I507" s="165"/>
      <c r="J507" s="165"/>
      <c r="K507" s="166"/>
      <c r="L507" s="167" t="e">
        <f t="shared" si="198"/>
        <v>#DIV/0!</v>
      </c>
      <c r="M507" s="166">
        <f t="shared" si="199"/>
        <v>0</v>
      </c>
      <c r="N507" s="167" t="e">
        <f t="shared" si="200"/>
        <v>#DIV/0!</v>
      </c>
      <c r="O507" s="166">
        <f t="shared" si="201"/>
        <v>0</v>
      </c>
      <c r="P507" s="225"/>
    </row>
    <row r="508" spans="1:16" ht="26.25" hidden="1" customHeight="1" x14ac:dyDescent="0.25">
      <c r="A508" s="237"/>
      <c r="B508" s="215"/>
      <c r="C508" s="200"/>
      <c r="D508" s="203"/>
      <c r="E508" s="206"/>
      <c r="F508" s="209"/>
      <c r="G508" s="30" t="s">
        <v>6</v>
      </c>
      <c r="H508" s="165"/>
      <c r="I508" s="165"/>
      <c r="J508" s="165"/>
      <c r="K508" s="166"/>
      <c r="L508" s="167" t="e">
        <f t="shared" si="198"/>
        <v>#DIV/0!</v>
      </c>
      <c r="M508" s="166">
        <f t="shared" si="199"/>
        <v>0</v>
      </c>
      <c r="N508" s="167" t="e">
        <f t="shared" si="200"/>
        <v>#DIV/0!</v>
      </c>
      <c r="O508" s="166">
        <f t="shared" si="201"/>
        <v>0</v>
      </c>
      <c r="P508" s="256"/>
    </row>
    <row r="509" spans="1:16" ht="26.25" customHeight="1" x14ac:dyDescent="0.25">
      <c r="A509" s="216" t="s">
        <v>257</v>
      </c>
      <c r="B509" s="217" t="s">
        <v>256</v>
      </c>
      <c r="C509" s="219" t="s">
        <v>54</v>
      </c>
      <c r="D509" s="219" t="s">
        <v>54</v>
      </c>
      <c r="E509" s="220" t="s">
        <v>54</v>
      </c>
      <c r="F509" s="207" t="s">
        <v>54</v>
      </c>
      <c r="G509" s="31" t="s">
        <v>7</v>
      </c>
      <c r="H509" s="165">
        <f>H510+H511+H512</f>
        <v>180</v>
      </c>
      <c r="I509" s="165">
        <f>I510+I511+I512</f>
        <v>0</v>
      </c>
      <c r="J509" s="165">
        <f>J510+J511+J512</f>
        <v>0</v>
      </c>
      <c r="K509" s="165">
        <f>K510+K511+K512</f>
        <v>0</v>
      </c>
      <c r="L509" s="167">
        <f t="shared" si="198"/>
        <v>0</v>
      </c>
      <c r="M509" s="166">
        <f t="shared" si="199"/>
        <v>-180</v>
      </c>
      <c r="N509" s="167">
        <f t="shared" si="200"/>
        <v>0</v>
      </c>
      <c r="O509" s="166">
        <f t="shared" si="201"/>
        <v>-180</v>
      </c>
      <c r="P509" s="224"/>
    </row>
    <row r="510" spans="1:16" ht="26.25" customHeight="1" x14ac:dyDescent="0.25">
      <c r="A510" s="216"/>
      <c r="B510" s="217"/>
      <c r="C510" s="202"/>
      <c r="D510" s="202"/>
      <c r="E510" s="205"/>
      <c r="F510" s="208"/>
      <c r="G510" s="30" t="s">
        <v>5</v>
      </c>
      <c r="H510" s="165">
        <f t="shared" ref="H510:K510" si="202">H514</f>
        <v>180</v>
      </c>
      <c r="I510" s="165">
        <f t="shared" si="202"/>
        <v>0</v>
      </c>
      <c r="J510" s="165">
        <f>J514</f>
        <v>0</v>
      </c>
      <c r="K510" s="165">
        <f t="shared" si="202"/>
        <v>0</v>
      </c>
      <c r="L510" s="167">
        <f t="shared" si="198"/>
        <v>0</v>
      </c>
      <c r="M510" s="166">
        <f t="shared" si="199"/>
        <v>-180</v>
      </c>
      <c r="N510" s="167">
        <f t="shared" si="200"/>
        <v>0</v>
      </c>
      <c r="O510" s="166">
        <f t="shared" si="201"/>
        <v>-180</v>
      </c>
      <c r="P510" s="225"/>
    </row>
    <row r="511" spans="1:16" ht="26.25" customHeight="1" x14ac:dyDescent="0.25">
      <c r="A511" s="216"/>
      <c r="B511" s="217"/>
      <c r="C511" s="202"/>
      <c r="D511" s="202"/>
      <c r="E511" s="205"/>
      <c r="F511" s="208"/>
      <c r="G511" s="30" t="s">
        <v>4</v>
      </c>
      <c r="H511" s="165">
        <f t="shared" ref="H511:K511" si="203">H515</f>
        <v>0</v>
      </c>
      <c r="I511" s="165">
        <f t="shared" si="203"/>
        <v>0</v>
      </c>
      <c r="J511" s="165">
        <f t="shared" si="203"/>
        <v>0</v>
      </c>
      <c r="K511" s="165">
        <f t="shared" si="203"/>
        <v>0</v>
      </c>
      <c r="L511" s="167" t="e">
        <f t="shared" si="198"/>
        <v>#DIV/0!</v>
      </c>
      <c r="M511" s="166">
        <f t="shared" si="199"/>
        <v>0</v>
      </c>
      <c r="N511" s="167" t="e">
        <f t="shared" si="200"/>
        <v>#DIV/0!</v>
      </c>
      <c r="O511" s="166">
        <f t="shared" si="201"/>
        <v>0</v>
      </c>
      <c r="P511" s="225"/>
    </row>
    <row r="512" spans="1:16" ht="26.25" customHeight="1" thickBot="1" x14ac:dyDescent="0.3">
      <c r="A512" s="216"/>
      <c r="B512" s="217"/>
      <c r="C512" s="203"/>
      <c r="D512" s="203"/>
      <c r="E512" s="206"/>
      <c r="F512" s="209"/>
      <c r="G512" s="30" t="s">
        <v>6</v>
      </c>
      <c r="H512" s="165">
        <f t="shared" ref="H512:K512" si="204">H516</f>
        <v>0</v>
      </c>
      <c r="I512" s="165">
        <f t="shared" si="204"/>
        <v>0</v>
      </c>
      <c r="J512" s="165">
        <f t="shared" si="204"/>
        <v>0</v>
      </c>
      <c r="K512" s="165">
        <f t="shared" si="204"/>
        <v>0</v>
      </c>
      <c r="L512" s="167" t="e">
        <f t="shared" si="198"/>
        <v>#DIV/0!</v>
      </c>
      <c r="M512" s="166">
        <f t="shared" si="199"/>
        <v>0</v>
      </c>
      <c r="N512" s="167" t="e">
        <f t="shared" si="200"/>
        <v>#DIV/0!</v>
      </c>
      <c r="O512" s="166">
        <f t="shared" si="201"/>
        <v>0</v>
      </c>
      <c r="P512" s="226"/>
    </row>
    <row r="513" spans="1:16" ht="34.9" customHeight="1" x14ac:dyDescent="0.25">
      <c r="A513" s="216" t="s">
        <v>258</v>
      </c>
      <c r="B513" s="217" t="s">
        <v>260</v>
      </c>
      <c r="C513" s="219" t="s">
        <v>54</v>
      </c>
      <c r="D513" s="219" t="s">
        <v>54</v>
      </c>
      <c r="E513" s="220" t="s">
        <v>54</v>
      </c>
      <c r="F513" s="207" t="s">
        <v>54</v>
      </c>
      <c r="G513" s="31" t="s">
        <v>7</v>
      </c>
      <c r="H513" s="165">
        <f>H514+H515+H516</f>
        <v>180</v>
      </c>
      <c r="I513" s="165">
        <f>I514+I515+I516</f>
        <v>0</v>
      </c>
      <c r="J513" s="165">
        <f>J514+J515+J516</f>
        <v>0</v>
      </c>
      <c r="K513" s="165">
        <f>K514+K515+K516</f>
        <v>0</v>
      </c>
      <c r="L513" s="167">
        <f t="shared" si="198"/>
        <v>0</v>
      </c>
      <c r="M513" s="166">
        <f t="shared" si="199"/>
        <v>-180</v>
      </c>
      <c r="N513" s="167">
        <f t="shared" si="200"/>
        <v>0</v>
      </c>
      <c r="O513" s="166">
        <f t="shared" si="201"/>
        <v>-180</v>
      </c>
      <c r="P513" s="224"/>
    </row>
    <row r="514" spans="1:16" ht="30.6" customHeight="1" x14ac:dyDescent="0.25">
      <c r="A514" s="216"/>
      <c r="B514" s="217"/>
      <c r="C514" s="202"/>
      <c r="D514" s="202"/>
      <c r="E514" s="205"/>
      <c r="F514" s="208"/>
      <c r="G514" s="30" t="s">
        <v>5</v>
      </c>
      <c r="H514" s="165">
        <f>H518+H534</f>
        <v>180</v>
      </c>
      <c r="I514" s="165">
        <f t="shared" ref="I514:K514" si="205">I518+I534</f>
        <v>0</v>
      </c>
      <c r="J514" s="165">
        <f>J518</f>
        <v>0</v>
      </c>
      <c r="K514" s="165">
        <f t="shared" si="205"/>
        <v>0</v>
      </c>
      <c r="L514" s="167">
        <f t="shared" si="198"/>
        <v>0</v>
      </c>
      <c r="M514" s="166">
        <f t="shared" si="199"/>
        <v>-180</v>
      </c>
      <c r="N514" s="167">
        <f t="shared" si="200"/>
        <v>0</v>
      </c>
      <c r="O514" s="166">
        <f t="shared" si="201"/>
        <v>-180</v>
      </c>
      <c r="P514" s="225"/>
    </row>
    <row r="515" spans="1:16" ht="31.15" customHeight="1" x14ac:dyDescent="0.25">
      <c r="A515" s="216"/>
      <c r="B515" s="217"/>
      <c r="C515" s="202"/>
      <c r="D515" s="202"/>
      <c r="E515" s="205"/>
      <c r="F515" s="208"/>
      <c r="G515" s="30" t="s">
        <v>4</v>
      </c>
      <c r="H515" s="165">
        <f t="shared" ref="H515:K515" si="206">H519+H535</f>
        <v>0</v>
      </c>
      <c r="I515" s="165">
        <f t="shared" si="206"/>
        <v>0</v>
      </c>
      <c r="J515" s="165">
        <f t="shared" ref="J515" si="207">J519</f>
        <v>0</v>
      </c>
      <c r="K515" s="165">
        <f t="shared" si="206"/>
        <v>0</v>
      </c>
      <c r="L515" s="167" t="e">
        <f t="shared" si="198"/>
        <v>#DIV/0!</v>
      </c>
      <c r="M515" s="166">
        <f t="shared" si="199"/>
        <v>0</v>
      </c>
      <c r="N515" s="167" t="e">
        <f t="shared" si="200"/>
        <v>#DIV/0!</v>
      </c>
      <c r="O515" s="166">
        <f t="shared" si="201"/>
        <v>0</v>
      </c>
      <c r="P515" s="225"/>
    </row>
    <row r="516" spans="1:16" ht="27.6" customHeight="1" thickBot="1" x14ac:dyDescent="0.3">
      <c r="A516" s="216"/>
      <c r="B516" s="217"/>
      <c r="C516" s="203"/>
      <c r="D516" s="203"/>
      <c r="E516" s="206"/>
      <c r="F516" s="209"/>
      <c r="G516" s="30" t="s">
        <v>6</v>
      </c>
      <c r="H516" s="165">
        <f t="shared" ref="H516:K516" si="208">H520+H536</f>
        <v>0</v>
      </c>
      <c r="I516" s="165">
        <f t="shared" si="208"/>
        <v>0</v>
      </c>
      <c r="J516" s="165">
        <f>J520</f>
        <v>0</v>
      </c>
      <c r="K516" s="165">
        <f t="shared" si="208"/>
        <v>0</v>
      </c>
      <c r="L516" s="167" t="e">
        <f t="shared" si="198"/>
        <v>#DIV/0!</v>
      </c>
      <c r="M516" s="166">
        <f t="shared" si="199"/>
        <v>0</v>
      </c>
      <c r="N516" s="167" t="e">
        <f t="shared" si="200"/>
        <v>#DIV/0!</v>
      </c>
      <c r="O516" s="166">
        <f t="shared" si="201"/>
        <v>0</v>
      </c>
      <c r="P516" s="226"/>
    </row>
    <row r="517" spans="1:16" ht="27.6" customHeight="1" x14ac:dyDescent="0.25">
      <c r="A517" s="227" t="s">
        <v>259</v>
      </c>
      <c r="B517" s="217" t="s">
        <v>261</v>
      </c>
      <c r="C517" s="219" t="s">
        <v>54</v>
      </c>
      <c r="D517" s="219" t="s">
        <v>54</v>
      </c>
      <c r="E517" s="220" t="s">
        <v>54</v>
      </c>
      <c r="F517" s="207" t="s">
        <v>54</v>
      </c>
      <c r="G517" s="31" t="s">
        <v>7</v>
      </c>
      <c r="H517" s="165">
        <f>H518+H519+H520</f>
        <v>180</v>
      </c>
      <c r="I517" s="165">
        <f>I518+I519+I520</f>
        <v>0</v>
      </c>
      <c r="J517" s="165">
        <f>J518+J519+J520</f>
        <v>0</v>
      </c>
      <c r="K517" s="165">
        <f>K518+K519+K520</f>
        <v>0</v>
      </c>
      <c r="L517" s="167">
        <f t="shared" si="198"/>
        <v>0</v>
      </c>
      <c r="M517" s="166">
        <f t="shared" si="199"/>
        <v>-180</v>
      </c>
      <c r="N517" s="167">
        <f t="shared" si="200"/>
        <v>0</v>
      </c>
      <c r="O517" s="166">
        <f t="shared" si="201"/>
        <v>-180</v>
      </c>
      <c r="P517" s="224"/>
    </row>
    <row r="518" spans="1:16" ht="21.6" customHeight="1" x14ac:dyDescent="0.25">
      <c r="A518" s="227"/>
      <c r="B518" s="217"/>
      <c r="C518" s="202"/>
      <c r="D518" s="202"/>
      <c r="E518" s="205"/>
      <c r="F518" s="208"/>
      <c r="G518" s="30" t="s">
        <v>5</v>
      </c>
      <c r="H518" s="165">
        <f t="shared" ref="H518:I518" si="209">H522</f>
        <v>180</v>
      </c>
      <c r="I518" s="165">
        <f t="shared" si="209"/>
        <v>0</v>
      </c>
      <c r="J518" s="165">
        <f>J522</f>
        <v>0</v>
      </c>
      <c r="K518" s="165">
        <f>K522</f>
        <v>0</v>
      </c>
      <c r="L518" s="167">
        <f t="shared" si="198"/>
        <v>0</v>
      </c>
      <c r="M518" s="166">
        <f t="shared" si="199"/>
        <v>-180</v>
      </c>
      <c r="N518" s="167">
        <f t="shared" si="200"/>
        <v>0</v>
      </c>
      <c r="O518" s="166">
        <f t="shared" si="201"/>
        <v>-180</v>
      </c>
      <c r="P518" s="225"/>
    </row>
    <row r="519" spans="1:16" ht="25.9" customHeight="1" x14ac:dyDescent="0.25">
      <c r="A519" s="227"/>
      <c r="B519" s="217"/>
      <c r="C519" s="202"/>
      <c r="D519" s="202"/>
      <c r="E519" s="205"/>
      <c r="F519" s="208"/>
      <c r="G519" s="30" t="s">
        <v>4</v>
      </c>
      <c r="H519" s="165">
        <f t="shared" ref="H519:K519" si="210">H523</f>
        <v>0</v>
      </c>
      <c r="I519" s="165">
        <f t="shared" si="210"/>
        <v>0</v>
      </c>
      <c r="J519" s="165">
        <f>J523</f>
        <v>0</v>
      </c>
      <c r="K519" s="165">
        <f t="shared" si="210"/>
        <v>0</v>
      </c>
      <c r="L519" s="167" t="e">
        <f t="shared" si="198"/>
        <v>#DIV/0!</v>
      </c>
      <c r="M519" s="166">
        <f t="shared" si="199"/>
        <v>0</v>
      </c>
      <c r="N519" s="167" t="e">
        <f t="shared" si="200"/>
        <v>#DIV/0!</v>
      </c>
      <c r="O519" s="166">
        <f t="shared" si="201"/>
        <v>0</v>
      </c>
      <c r="P519" s="225"/>
    </row>
    <row r="520" spans="1:16" ht="21" customHeight="1" thickBot="1" x14ac:dyDescent="0.3">
      <c r="A520" s="227"/>
      <c r="B520" s="217"/>
      <c r="C520" s="203"/>
      <c r="D520" s="203"/>
      <c r="E520" s="206"/>
      <c r="F520" s="209"/>
      <c r="G520" s="30" t="s">
        <v>6</v>
      </c>
      <c r="H520" s="165">
        <f t="shared" ref="H520:K520" si="211">H524</f>
        <v>0</v>
      </c>
      <c r="I520" s="165">
        <f t="shared" si="211"/>
        <v>0</v>
      </c>
      <c r="J520" s="165">
        <f>J524</f>
        <v>0</v>
      </c>
      <c r="K520" s="165">
        <f t="shared" si="211"/>
        <v>0</v>
      </c>
      <c r="L520" s="167" t="e">
        <f t="shared" si="198"/>
        <v>#DIV/0!</v>
      </c>
      <c r="M520" s="166">
        <f t="shared" si="199"/>
        <v>0</v>
      </c>
      <c r="N520" s="167" t="e">
        <f t="shared" si="200"/>
        <v>#DIV/0!</v>
      </c>
      <c r="O520" s="166">
        <f t="shared" si="201"/>
        <v>0</v>
      </c>
      <c r="P520" s="226"/>
    </row>
    <row r="521" spans="1:16" ht="28.15" customHeight="1" x14ac:dyDescent="0.25">
      <c r="A521" s="227" t="s">
        <v>262</v>
      </c>
      <c r="B521" s="228" t="s">
        <v>263</v>
      </c>
      <c r="C521" s="219" t="s">
        <v>54</v>
      </c>
      <c r="D521" s="201">
        <v>43831</v>
      </c>
      <c r="E521" s="204">
        <v>44166</v>
      </c>
      <c r="F521" s="221" t="s">
        <v>288</v>
      </c>
      <c r="G521" s="31" t="s">
        <v>7</v>
      </c>
      <c r="H521" s="165">
        <f>H522+H523+H524</f>
        <v>180</v>
      </c>
      <c r="I521" s="165">
        <f>I522+I523+I524</f>
        <v>0</v>
      </c>
      <c r="J521" s="165">
        <f>J522+J523+J524</f>
        <v>0</v>
      </c>
      <c r="K521" s="165">
        <f>K522+K523+K524</f>
        <v>0</v>
      </c>
      <c r="L521" s="167">
        <f t="shared" si="198"/>
        <v>0</v>
      </c>
      <c r="M521" s="166">
        <f t="shared" si="199"/>
        <v>-180</v>
      </c>
      <c r="N521" s="167">
        <f t="shared" si="200"/>
        <v>0</v>
      </c>
      <c r="O521" s="166">
        <f t="shared" si="201"/>
        <v>-180</v>
      </c>
      <c r="P521" s="253"/>
    </row>
    <row r="522" spans="1:16" ht="22.15" customHeight="1" x14ac:dyDescent="0.25">
      <c r="A522" s="216"/>
      <c r="B522" s="217"/>
      <c r="C522" s="202"/>
      <c r="D522" s="202"/>
      <c r="E522" s="205"/>
      <c r="F522" s="311"/>
      <c r="G522" s="30" t="s">
        <v>5</v>
      </c>
      <c r="H522" s="165">
        <v>180</v>
      </c>
      <c r="I522" s="165">
        <v>0</v>
      </c>
      <c r="J522" s="165">
        <v>0</v>
      </c>
      <c r="K522" s="165">
        <v>0</v>
      </c>
      <c r="L522" s="167">
        <f t="shared" si="198"/>
        <v>0</v>
      </c>
      <c r="M522" s="166">
        <f t="shared" si="199"/>
        <v>-180</v>
      </c>
      <c r="N522" s="167">
        <f t="shared" si="200"/>
        <v>0</v>
      </c>
      <c r="O522" s="166">
        <f t="shared" si="201"/>
        <v>-180</v>
      </c>
      <c r="P522" s="254"/>
    </row>
    <row r="523" spans="1:16" ht="28.9" customHeight="1" x14ac:dyDescent="0.25">
      <c r="A523" s="216"/>
      <c r="B523" s="217"/>
      <c r="C523" s="202"/>
      <c r="D523" s="202"/>
      <c r="E523" s="205"/>
      <c r="F523" s="311"/>
      <c r="G523" s="30" t="s">
        <v>4</v>
      </c>
      <c r="H523" s="165">
        <v>0</v>
      </c>
      <c r="I523" s="165">
        <v>0</v>
      </c>
      <c r="J523" s="165">
        <v>0</v>
      </c>
      <c r="K523" s="165">
        <v>0</v>
      </c>
      <c r="L523" s="167" t="e">
        <f t="shared" si="198"/>
        <v>#DIV/0!</v>
      </c>
      <c r="M523" s="166">
        <f t="shared" si="199"/>
        <v>0</v>
      </c>
      <c r="N523" s="167" t="e">
        <f t="shared" si="200"/>
        <v>#DIV/0!</v>
      </c>
      <c r="O523" s="166">
        <f t="shared" si="201"/>
        <v>0</v>
      </c>
      <c r="P523" s="254"/>
    </row>
    <row r="524" spans="1:16" ht="24.6" customHeight="1" thickBot="1" x14ac:dyDescent="0.3">
      <c r="A524" s="216"/>
      <c r="B524" s="217"/>
      <c r="C524" s="203"/>
      <c r="D524" s="203"/>
      <c r="E524" s="206"/>
      <c r="F524" s="312"/>
      <c r="G524" s="30" t="s">
        <v>6</v>
      </c>
      <c r="H524" s="165">
        <v>0</v>
      </c>
      <c r="I524" s="165">
        <v>0</v>
      </c>
      <c r="J524" s="165">
        <v>0</v>
      </c>
      <c r="K524" s="165">
        <v>0</v>
      </c>
      <c r="L524" s="167" t="e">
        <f t="shared" si="198"/>
        <v>#DIV/0!</v>
      </c>
      <c r="M524" s="166">
        <f t="shared" si="199"/>
        <v>0</v>
      </c>
      <c r="N524" s="167" t="e">
        <f t="shared" si="200"/>
        <v>#DIV/0!</v>
      </c>
      <c r="O524" s="166">
        <f t="shared" si="201"/>
        <v>0</v>
      </c>
      <c r="P524" s="255"/>
    </row>
    <row r="525" spans="1:16" ht="19.149999999999999" customHeight="1" thickBot="1" x14ac:dyDescent="0.3">
      <c r="A525" s="19"/>
      <c r="B525" s="20" t="s">
        <v>16</v>
      </c>
      <c r="C525" s="25"/>
      <c r="D525" s="19"/>
      <c r="E525" s="21"/>
      <c r="F525" s="25"/>
      <c r="G525" s="32"/>
      <c r="H525" s="23"/>
      <c r="I525" s="23"/>
      <c r="J525" s="23"/>
      <c r="K525" s="29"/>
      <c r="L525" s="55"/>
      <c r="M525" s="29"/>
      <c r="N525" s="55"/>
      <c r="O525" s="29"/>
      <c r="P525" s="135"/>
    </row>
    <row r="527" spans="1:16" ht="28.5" customHeight="1" x14ac:dyDescent="0.25">
      <c r="B527" s="246" t="s">
        <v>72</v>
      </c>
      <c r="C527" s="246"/>
      <c r="D527" s="172"/>
      <c r="E527" s="172"/>
      <c r="F527" s="57"/>
      <c r="G527" s="57"/>
      <c r="J527" s="245" t="s">
        <v>272</v>
      </c>
      <c r="K527" s="245"/>
      <c r="L527" s="171"/>
    </row>
    <row r="528" spans="1:16" ht="10.5" customHeight="1" x14ac:dyDescent="0.25">
      <c r="F528" s="244" t="s">
        <v>73</v>
      </c>
      <c r="G528" s="244"/>
      <c r="J528" s="309" t="s">
        <v>225</v>
      </c>
      <c r="K528" s="309"/>
      <c r="L528" s="309"/>
      <c r="M528" s="132"/>
      <c r="N528" s="148"/>
      <c r="O528" s="148"/>
    </row>
    <row r="529" spans="2:15" ht="15" customHeight="1" x14ac:dyDescent="0.25">
      <c r="B529" s="170" t="s">
        <v>370</v>
      </c>
      <c r="C529" s="170"/>
      <c r="D529" s="170"/>
      <c r="E529" s="170"/>
      <c r="F529" s="57"/>
      <c r="G529" s="57"/>
      <c r="J529" s="245" t="s">
        <v>371</v>
      </c>
      <c r="K529" s="245"/>
      <c r="L529" s="171"/>
      <c r="M529" s="131"/>
      <c r="N529" s="146"/>
      <c r="O529" s="146"/>
    </row>
    <row r="530" spans="2:15" ht="15.75" customHeight="1" x14ac:dyDescent="0.25">
      <c r="B530" s="58"/>
      <c r="C530" s="59"/>
      <c r="F530" s="244" t="s">
        <v>73</v>
      </c>
      <c r="G530" s="244"/>
      <c r="J530" s="309" t="s">
        <v>225</v>
      </c>
      <c r="K530" s="309"/>
      <c r="L530" s="309"/>
      <c r="M530" s="157"/>
      <c r="N530" s="157"/>
      <c r="O530" s="157"/>
    </row>
    <row r="531" spans="2:15" ht="25.5" x14ac:dyDescent="0.25">
      <c r="B531" s="58" t="s">
        <v>75</v>
      </c>
      <c r="C531" s="59" t="s">
        <v>197</v>
      </c>
      <c r="F531" s="244"/>
      <c r="G531" s="244"/>
      <c r="J531" s="310"/>
      <c r="K531" s="310"/>
      <c r="L531" s="310"/>
      <c r="M531" s="157"/>
      <c r="N531" s="157"/>
      <c r="O531" s="157"/>
    </row>
    <row r="532" spans="2:15" ht="22.5" customHeight="1" x14ac:dyDescent="0.25">
      <c r="B532" s="58"/>
      <c r="C532" s="59"/>
      <c r="F532" s="161"/>
      <c r="G532" s="161"/>
      <c r="J532" s="157"/>
      <c r="K532" s="157"/>
      <c r="L532" s="157"/>
      <c r="M532" s="157"/>
      <c r="N532" s="157"/>
      <c r="O532" s="157"/>
    </row>
    <row r="533" spans="2:15" x14ac:dyDescent="0.25">
      <c r="B533" s="58"/>
      <c r="C533" s="59"/>
    </row>
    <row r="534" spans="2:15" x14ac:dyDescent="0.25">
      <c r="B534" s="59"/>
    </row>
  </sheetData>
  <mergeCells count="918">
    <mergeCell ref="P425:P428"/>
    <mergeCell ref="P429:P432"/>
    <mergeCell ref="A513:A516"/>
    <mergeCell ref="B513:B516"/>
    <mergeCell ref="C513:C516"/>
    <mergeCell ref="D513:D516"/>
    <mergeCell ref="E513:E516"/>
    <mergeCell ref="F513:F516"/>
    <mergeCell ref="P513:P516"/>
    <mergeCell ref="A517:A520"/>
    <mergeCell ref="B517:B520"/>
    <mergeCell ref="C517:C520"/>
    <mergeCell ref="D517:D520"/>
    <mergeCell ref="E517:E520"/>
    <mergeCell ref="F517:F520"/>
    <mergeCell ref="P517:P520"/>
    <mergeCell ref="A509:A512"/>
    <mergeCell ref="B509:B512"/>
    <mergeCell ref="C509:C512"/>
    <mergeCell ref="D509:D512"/>
    <mergeCell ref="E509:E512"/>
    <mergeCell ref="F509:F512"/>
    <mergeCell ref="P509:P512"/>
    <mergeCell ref="P212:P215"/>
    <mergeCell ref="P216:P219"/>
    <mergeCell ref="P220:P223"/>
    <mergeCell ref="P224:P227"/>
    <mergeCell ref="P240:P243"/>
    <mergeCell ref="A461:A464"/>
    <mergeCell ref="B461:B464"/>
    <mergeCell ref="C461:C464"/>
    <mergeCell ref="D461:D464"/>
    <mergeCell ref="E461:E464"/>
    <mergeCell ref="E244:E247"/>
    <mergeCell ref="F244:F247"/>
    <mergeCell ref="F461:F464"/>
    <mergeCell ref="P461:P464"/>
    <mergeCell ref="A453:A456"/>
    <mergeCell ref="B453:B456"/>
    <mergeCell ref="C453:C456"/>
    <mergeCell ref="A72:A75"/>
    <mergeCell ref="B72:B75"/>
    <mergeCell ref="C72:C75"/>
    <mergeCell ref="D72:D75"/>
    <mergeCell ref="E72:E75"/>
    <mergeCell ref="F72:F75"/>
    <mergeCell ref="P72:P75"/>
    <mergeCell ref="A220:A223"/>
    <mergeCell ref="B220:B223"/>
    <mergeCell ref="A204:A207"/>
    <mergeCell ref="B204:B207"/>
    <mergeCell ref="D212:D215"/>
    <mergeCell ref="E212:E215"/>
    <mergeCell ref="F212:F215"/>
    <mergeCell ref="P204:P207"/>
    <mergeCell ref="A208:A211"/>
    <mergeCell ref="B208:B211"/>
    <mergeCell ref="C208:C211"/>
    <mergeCell ref="D208:D211"/>
    <mergeCell ref="E208:E211"/>
    <mergeCell ref="F208:F211"/>
    <mergeCell ref="P208:P211"/>
    <mergeCell ref="A164:A167"/>
    <mergeCell ref="B164:B167"/>
    <mergeCell ref="D453:D456"/>
    <mergeCell ref="E453:E456"/>
    <mergeCell ref="F453:F456"/>
    <mergeCell ref="P453:P456"/>
    <mergeCell ref="A457:A460"/>
    <mergeCell ref="B457:B460"/>
    <mergeCell ref="C457:C460"/>
    <mergeCell ref="D457:D460"/>
    <mergeCell ref="E457:E460"/>
    <mergeCell ref="F457:F460"/>
    <mergeCell ref="P457:P460"/>
    <mergeCell ref="A244:A247"/>
    <mergeCell ref="B244:B247"/>
    <mergeCell ref="C244:C247"/>
    <mergeCell ref="D244:D247"/>
    <mergeCell ref="D172:D175"/>
    <mergeCell ref="E172:E175"/>
    <mergeCell ref="F172:F175"/>
    <mergeCell ref="P172:P175"/>
    <mergeCell ref="A184:A187"/>
    <mergeCell ref="B184:B187"/>
    <mergeCell ref="C184:C187"/>
    <mergeCell ref="D184:D187"/>
    <mergeCell ref="E184:E187"/>
    <mergeCell ref="F184:F187"/>
    <mergeCell ref="P184:P187"/>
    <mergeCell ref="A240:A243"/>
    <mergeCell ref="B240:B243"/>
    <mergeCell ref="C240:C243"/>
    <mergeCell ref="D240:D243"/>
    <mergeCell ref="E240:E243"/>
    <mergeCell ref="F240:F243"/>
    <mergeCell ref="A212:A215"/>
    <mergeCell ref="B212:B215"/>
    <mergeCell ref="C212:C215"/>
    <mergeCell ref="A224:A227"/>
    <mergeCell ref="B224:B227"/>
    <mergeCell ref="C224:C227"/>
    <mergeCell ref="D224:D227"/>
    <mergeCell ref="E224:E227"/>
    <mergeCell ref="F224:F227"/>
    <mergeCell ref="A216:A219"/>
    <mergeCell ref="B216:B219"/>
    <mergeCell ref="C216:C219"/>
    <mergeCell ref="D216:D219"/>
    <mergeCell ref="E216:E219"/>
    <mergeCell ref="F216:F219"/>
    <mergeCell ref="C164:C167"/>
    <mergeCell ref="D164:D167"/>
    <mergeCell ref="E164:E167"/>
    <mergeCell ref="F164:F167"/>
    <mergeCell ref="P164:P167"/>
    <mergeCell ref="A176:A179"/>
    <mergeCell ref="B176:B179"/>
    <mergeCell ref="C176:C179"/>
    <mergeCell ref="D176:D179"/>
    <mergeCell ref="E176:E179"/>
    <mergeCell ref="F176:F179"/>
    <mergeCell ref="P176:P179"/>
    <mergeCell ref="A172:A175"/>
    <mergeCell ref="B172:B175"/>
    <mergeCell ref="A196:A199"/>
    <mergeCell ref="B196:B199"/>
    <mergeCell ref="C196:C199"/>
    <mergeCell ref="D196:D199"/>
    <mergeCell ref="E196:E199"/>
    <mergeCell ref="F196:F199"/>
    <mergeCell ref="P196:P199"/>
    <mergeCell ref="A200:A203"/>
    <mergeCell ref="B200:B203"/>
    <mergeCell ref="C200:C203"/>
    <mergeCell ref="D200:D203"/>
    <mergeCell ref="E200:E203"/>
    <mergeCell ref="F200:F203"/>
    <mergeCell ref="P200:P203"/>
    <mergeCell ref="J528:L528"/>
    <mergeCell ref="C60:C63"/>
    <mergeCell ref="N9:O9"/>
    <mergeCell ref="E20:E23"/>
    <mergeCell ref="D20:D23"/>
    <mergeCell ref="B104:B107"/>
    <mergeCell ref="C124:C127"/>
    <mergeCell ref="A405:A408"/>
    <mergeCell ref="B405:B408"/>
    <mergeCell ref="C405:C408"/>
    <mergeCell ref="D405:D408"/>
    <mergeCell ref="E405:E408"/>
    <mergeCell ref="F405:F408"/>
    <mergeCell ref="A409:A412"/>
    <mergeCell ref="B409:B412"/>
    <mergeCell ref="C409:C412"/>
    <mergeCell ref="D409:D412"/>
    <mergeCell ref="E409:E412"/>
    <mergeCell ref="F409:F412"/>
    <mergeCell ref="A180:A183"/>
    <mergeCell ref="B180:B183"/>
    <mergeCell ref="C180:C183"/>
    <mergeCell ref="D180:D183"/>
    <mergeCell ref="E180:E183"/>
    <mergeCell ref="A36:A39"/>
    <mergeCell ref="A312:A315"/>
    <mergeCell ref="A316:A319"/>
    <mergeCell ref="A320:A323"/>
    <mergeCell ref="C441:C444"/>
    <mergeCell ref="B441:B444"/>
    <mergeCell ref="A441:A444"/>
    <mergeCell ref="D8:O8"/>
    <mergeCell ref="D60:D63"/>
    <mergeCell ref="E60:E63"/>
    <mergeCell ref="F60:F63"/>
    <mergeCell ref="D64:D67"/>
    <mergeCell ref="E64:E67"/>
    <mergeCell ref="F64:F67"/>
    <mergeCell ref="F180:F183"/>
    <mergeCell ref="A188:A191"/>
    <mergeCell ref="B188:B191"/>
    <mergeCell ref="C188:C191"/>
    <mergeCell ref="D188:D191"/>
    <mergeCell ref="E188:E191"/>
    <mergeCell ref="F188:F191"/>
    <mergeCell ref="A192:A195"/>
    <mergeCell ref="B192:B195"/>
    <mergeCell ref="C192:C195"/>
    <mergeCell ref="E44:E47"/>
    <mergeCell ref="E124:E127"/>
    <mergeCell ref="F124:F127"/>
    <mergeCell ref="C128:C131"/>
    <mergeCell ref="P44:P47"/>
    <mergeCell ref="P28:P31"/>
    <mergeCell ref="P32:P35"/>
    <mergeCell ref="P12:P15"/>
    <mergeCell ref="A44:A47"/>
    <mergeCell ref="B44:B47"/>
    <mergeCell ref="C44:C47"/>
    <mergeCell ref="A28:A31"/>
    <mergeCell ref="B28:B31"/>
    <mergeCell ref="A32:A35"/>
    <mergeCell ref="B32:B35"/>
    <mergeCell ref="C32:C35"/>
    <mergeCell ref="D32:D35"/>
    <mergeCell ref="E32:E35"/>
    <mergeCell ref="F32:F35"/>
    <mergeCell ref="D44:D47"/>
    <mergeCell ref="D28:D31"/>
    <mergeCell ref="E28:E31"/>
    <mergeCell ref="F28:F31"/>
    <mergeCell ref="B40:B43"/>
    <mergeCell ref="B36:B39"/>
    <mergeCell ref="C8:C10"/>
    <mergeCell ref="F20:F23"/>
    <mergeCell ref="P64:P67"/>
    <mergeCell ref="A60:A63"/>
    <mergeCell ref="B60:B63"/>
    <mergeCell ref="P60:P63"/>
    <mergeCell ref="P48:P51"/>
    <mergeCell ref="A52:A55"/>
    <mergeCell ref="B52:B55"/>
    <mergeCell ref="C52:C55"/>
    <mergeCell ref="P8:P10"/>
    <mergeCell ref="A12:B15"/>
    <mergeCell ref="F24:F27"/>
    <mergeCell ref="E24:E27"/>
    <mergeCell ref="D24:D27"/>
    <mergeCell ref="B8:B10"/>
    <mergeCell ref="C28:C31"/>
    <mergeCell ref="D9:D10"/>
    <mergeCell ref="D12:D15"/>
    <mergeCell ref="E9:E10"/>
    <mergeCell ref="F9:F10"/>
    <mergeCell ref="E12:E15"/>
    <mergeCell ref="F12:F15"/>
    <mergeCell ref="B521:B524"/>
    <mergeCell ref="C521:C524"/>
    <mergeCell ref="P521:P524"/>
    <mergeCell ref="D521:D524"/>
    <mergeCell ref="E521:E524"/>
    <mergeCell ref="F521:F524"/>
    <mergeCell ref="P52:P55"/>
    <mergeCell ref="A48:A51"/>
    <mergeCell ref="B48:B51"/>
    <mergeCell ref="C48:C51"/>
    <mergeCell ref="D48:D51"/>
    <mergeCell ref="E48:E51"/>
    <mergeCell ref="F48:F51"/>
    <mergeCell ref="D52:D55"/>
    <mergeCell ref="E52:E55"/>
    <mergeCell ref="F52:F55"/>
    <mergeCell ref="A64:A67"/>
    <mergeCell ref="B64:B67"/>
    <mergeCell ref="C64:C67"/>
    <mergeCell ref="D124:D127"/>
    <mergeCell ref="P505:P508"/>
    <mergeCell ref="D84:D87"/>
    <mergeCell ref="E84:E87"/>
    <mergeCell ref="P405:P408"/>
    <mergeCell ref="J530:L530"/>
    <mergeCell ref="F531:G531"/>
    <mergeCell ref="J531:L531"/>
    <mergeCell ref="L3:P3"/>
    <mergeCell ref="F44:F47"/>
    <mergeCell ref="A40:A43"/>
    <mergeCell ref="C36:C39"/>
    <mergeCell ref="C40:C43"/>
    <mergeCell ref="D36:D39"/>
    <mergeCell ref="D40:D43"/>
    <mergeCell ref="E36:E39"/>
    <mergeCell ref="E40:E43"/>
    <mergeCell ref="F36:F39"/>
    <mergeCell ref="F40:F43"/>
    <mergeCell ref="A68:A71"/>
    <mergeCell ref="B68:B71"/>
    <mergeCell ref="C68:C71"/>
    <mergeCell ref="D68:D71"/>
    <mergeCell ref="E68:E71"/>
    <mergeCell ref="F68:F71"/>
    <mergeCell ref="A84:A87"/>
    <mergeCell ref="B84:B87"/>
    <mergeCell ref="C84:C87"/>
    <mergeCell ref="A521:A524"/>
    <mergeCell ref="L1:P1"/>
    <mergeCell ref="C12:C15"/>
    <mergeCell ref="A5:P5"/>
    <mergeCell ref="A24:A27"/>
    <mergeCell ref="B24:B27"/>
    <mergeCell ref="C24:C27"/>
    <mergeCell ref="P24:P27"/>
    <mergeCell ref="P16:P19"/>
    <mergeCell ref="A20:A23"/>
    <mergeCell ref="B20:B23"/>
    <mergeCell ref="C20:C23"/>
    <mergeCell ref="P20:P23"/>
    <mergeCell ref="A16:A19"/>
    <mergeCell ref="B16:B19"/>
    <mergeCell ref="C16:C19"/>
    <mergeCell ref="F16:F19"/>
    <mergeCell ref="E16:E19"/>
    <mergeCell ref="D16:D19"/>
    <mergeCell ref="L4:P4"/>
    <mergeCell ref="A8:A10"/>
    <mergeCell ref="A6:P6"/>
    <mergeCell ref="G9:K9"/>
    <mergeCell ref="L9:M9"/>
    <mergeCell ref="L2:P2"/>
    <mergeCell ref="F84:F87"/>
    <mergeCell ref="A88:A91"/>
    <mergeCell ref="B88:B91"/>
    <mergeCell ref="C88:C91"/>
    <mergeCell ref="D88:D91"/>
    <mergeCell ref="E88:E91"/>
    <mergeCell ref="F88:F91"/>
    <mergeCell ref="A92:A95"/>
    <mergeCell ref="B92:B95"/>
    <mergeCell ref="C92:C95"/>
    <mergeCell ref="D92:D95"/>
    <mergeCell ref="E92:E95"/>
    <mergeCell ref="F92:F95"/>
    <mergeCell ref="A104:A107"/>
    <mergeCell ref="C104:C107"/>
    <mergeCell ref="D104:D107"/>
    <mergeCell ref="F104:F107"/>
    <mergeCell ref="E104:E107"/>
    <mergeCell ref="A96:A99"/>
    <mergeCell ref="B96:B99"/>
    <mergeCell ref="C96:C99"/>
    <mergeCell ref="D96:D99"/>
    <mergeCell ref="E96:E99"/>
    <mergeCell ref="F96:F99"/>
    <mergeCell ref="A100:A103"/>
    <mergeCell ref="B100:B103"/>
    <mergeCell ref="C100:C103"/>
    <mergeCell ref="D100:D103"/>
    <mergeCell ref="E100:E103"/>
    <mergeCell ref="F100:F103"/>
    <mergeCell ref="A108:A111"/>
    <mergeCell ref="B108:B111"/>
    <mergeCell ref="C108:C111"/>
    <mergeCell ref="D108:D111"/>
    <mergeCell ref="E108:E111"/>
    <mergeCell ref="F108:F111"/>
    <mergeCell ref="A112:A115"/>
    <mergeCell ref="B112:B115"/>
    <mergeCell ref="C112:C115"/>
    <mergeCell ref="D112:D115"/>
    <mergeCell ref="E112:E115"/>
    <mergeCell ref="F112:F115"/>
    <mergeCell ref="B120:B123"/>
    <mergeCell ref="A120:A123"/>
    <mergeCell ref="C120:C123"/>
    <mergeCell ref="D120:D123"/>
    <mergeCell ref="E120:E123"/>
    <mergeCell ref="F120:F123"/>
    <mergeCell ref="B124:B127"/>
    <mergeCell ref="A124:A127"/>
    <mergeCell ref="B128:B131"/>
    <mergeCell ref="A128:A131"/>
    <mergeCell ref="D128:D131"/>
    <mergeCell ref="E128:E131"/>
    <mergeCell ref="F128:F131"/>
    <mergeCell ref="B132:B135"/>
    <mergeCell ref="A132:A135"/>
    <mergeCell ref="C132:C135"/>
    <mergeCell ref="D132:D135"/>
    <mergeCell ref="E132:E135"/>
    <mergeCell ref="F132:F135"/>
    <mergeCell ref="B136:B139"/>
    <mergeCell ref="A136:A139"/>
    <mergeCell ref="C136:C139"/>
    <mergeCell ref="D136:D139"/>
    <mergeCell ref="E136:E139"/>
    <mergeCell ref="F136:F139"/>
    <mergeCell ref="B140:B143"/>
    <mergeCell ref="A140:A143"/>
    <mergeCell ref="C140:C143"/>
    <mergeCell ref="D140:D143"/>
    <mergeCell ref="E140:E143"/>
    <mergeCell ref="F140:F143"/>
    <mergeCell ref="B144:B147"/>
    <mergeCell ref="A144:A147"/>
    <mergeCell ref="C144:C147"/>
    <mergeCell ref="D144:D147"/>
    <mergeCell ref="E144:E147"/>
    <mergeCell ref="F144:F147"/>
    <mergeCell ref="B152:B155"/>
    <mergeCell ref="B148:B151"/>
    <mergeCell ref="A148:A151"/>
    <mergeCell ref="A152:A155"/>
    <mergeCell ref="A248:A251"/>
    <mergeCell ref="B248:B251"/>
    <mergeCell ref="C148:C151"/>
    <mergeCell ref="D148:D151"/>
    <mergeCell ref="E148:E151"/>
    <mergeCell ref="A156:A159"/>
    <mergeCell ref="B156:B159"/>
    <mergeCell ref="C156:C159"/>
    <mergeCell ref="D156:D159"/>
    <mergeCell ref="E156:E159"/>
    <mergeCell ref="A160:A163"/>
    <mergeCell ref="B160:B163"/>
    <mergeCell ref="C160:C163"/>
    <mergeCell ref="D160:D163"/>
    <mergeCell ref="E160:E163"/>
    <mergeCell ref="A168:A171"/>
    <mergeCell ref="B168:B171"/>
    <mergeCell ref="C168:C171"/>
    <mergeCell ref="D168:D171"/>
    <mergeCell ref="E168:E171"/>
    <mergeCell ref="F148:F151"/>
    <mergeCell ref="C152:C155"/>
    <mergeCell ref="D152:D155"/>
    <mergeCell ref="E152:E155"/>
    <mergeCell ref="F152:F155"/>
    <mergeCell ref="C248:C251"/>
    <mergeCell ref="D248:D251"/>
    <mergeCell ref="E248:E251"/>
    <mergeCell ref="F248:F251"/>
    <mergeCell ref="F156:F159"/>
    <mergeCell ref="F160:F163"/>
    <mergeCell ref="F168:F171"/>
    <mergeCell ref="D192:D195"/>
    <mergeCell ref="E192:E195"/>
    <mergeCell ref="F192:F195"/>
    <mergeCell ref="D220:D223"/>
    <mergeCell ref="E220:E223"/>
    <mergeCell ref="F220:F223"/>
    <mergeCell ref="C220:C223"/>
    <mergeCell ref="C204:C207"/>
    <mergeCell ref="D204:D207"/>
    <mergeCell ref="E204:E207"/>
    <mergeCell ref="F204:F207"/>
    <mergeCell ref="C172:C175"/>
    <mergeCell ref="C272:C275"/>
    <mergeCell ref="D272:D275"/>
    <mergeCell ref="E272:E275"/>
    <mergeCell ref="F272:F275"/>
    <mergeCell ref="C505:C508"/>
    <mergeCell ref="D505:D508"/>
    <mergeCell ref="E505:E508"/>
    <mergeCell ref="F505:F508"/>
    <mergeCell ref="B252:B255"/>
    <mergeCell ref="D296:D299"/>
    <mergeCell ref="E296:E299"/>
    <mergeCell ref="F296:F299"/>
    <mergeCell ref="B373:B376"/>
    <mergeCell ref="B445:B448"/>
    <mergeCell ref="C465:C468"/>
    <mergeCell ref="D465:D468"/>
    <mergeCell ref="E465:E468"/>
    <mergeCell ref="F465:F468"/>
    <mergeCell ref="B465:B468"/>
    <mergeCell ref="B485:B488"/>
    <mergeCell ref="B489:B492"/>
    <mergeCell ref="F441:F444"/>
    <mergeCell ref="E441:E444"/>
    <mergeCell ref="D441:D444"/>
    <mergeCell ref="A252:A255"/>
    <mergeCell ref="C252:C255"/>
    <mergeCell ref="D252:D255"/>
    <mergeCell ref="E252:E255"/>
    <mergeCell ref="F252:F255"/>
    <mergeCell ref="A256:A259"/>
    <mergeCell ref="B256:B259"/>
    <mergeCell ref="C256:C259"/>
    <mergeCell ref="D256:D259"/>
    <mergeCell ref="E256:E259"/>
    <mergeCell ref="F256:F259"/>
    <mergeCell ref="A260:A263"/>
    <mergeCell ref="B260:B263"/>
    <mergeCell ref="C260:C263"/>
    <mergeCell ref="D260:D263"/>
    <mergeCell ref="E260:E263"/>
    <mergeCell ref="F260:F263"/>
    <mergeCell ref="A264:A267"/>
    <mergeCell ref="B264:B267"/>
    <mergeCell ref="C264:C267"/>
    <mergeCell ref="D264:D267"/>
    <mergeCell ref="E264:E267"/>
    <mergeCell ref="F264:F267"/>
    <mergeCell ref="A268:A271"/>
    <mergeCell ref="B268:B271"/>
    <mergeCell ref="C268:C271"/>
    <mergeCell ref="D268:D271"/>
    <mergeCell ref="E268:E271"/>
    <mergeCell ref="F268:F271"/>
    <mergeCell ref="A272:A275"/>
    <mergeCell ref="B272:B275"/>
    <mergeCell ref="A505:A508"/>
    <mergeCell ref="B505:B508"/>
    <mergeCell ref="B276:B279"/>
    <mergeCell ref="C276:C279"/>
    <mergeCell ref="D276:D279"/>
    <mergeCell ref="E276:E279"/>
    <mergeCell ref="F276:F279"/>
    <mergeCell ref="A292:A295"/>
    <mergeCell ref="B292:B295"/>
    <mergeCell ref="C292:C295"/>
    <mergeCell ref="D292:D295"/>
    <mergeCell ref="E292:E295"/>
    <mergeCell ref="F292:F295"/>
    <mergeCell ref="A296:A299"/>
    <mergeCell ref="B296:B299"/>
    <mergeCell ref="C296:C299"/>
    <mergeCell ref="A276:A279"/>
    <mergeCell ref="A280:A283"/>
    <mergeCell ref="B280:B283"/>
    <mergeCell ref="C280:C283"/>
    <mergeCell ref="D280:D283"/>
    <mergeCell ref="E280:E283"/>
    <mergeCell ref="F280:F283"/>
    <mergeCell ref="A284:A287"/>
    <mergeCell ref="B284:B287"/>
    <mergeCell ref="C284:C287"/>
    <mergeCell ref="D284:D287"/>
    <mergeCell ref="E284:E287"/>
    <mergeCell ref="F284:F287"/>
    <mergeCell ref="A288:A291"/>
    <mergeCell ref="B288:B291"/>
    <mergeCell ref="C288:C291"/>
    <mergeCell ref="D288:D291"/>
    <mergeCell ref="E288:E291"/>
    <mergeCell ref="F288:F291"/>
    <mergeCell ref="A300:A303"/>
    <mergeCell ref="B300:B303"/>
    <mergeCell ref="C300:C303"/>
    <mergeCell ref="D300:D303"/>
    <mergeCell ref="E300:E303"/>
    <mergeCell ref="F300:F303"/>
    <mergeCell ref="A304:A307"/>
    <mergeCell ref="B304:B307"/>
    <mergeCell ref="C304:C307"/>
    <mergeCell ref="D304:D307"/>
    <mergeCell ref="E304:E307"/>
    <mergeCell ref="F304:F307"/>
    <mergeCell ref="A308:A311"/>
    <mergeCell ref="B308:B311"/>
    <mergeCell ref="C308:C311"/>
    <mergeCell ref="D308:D311"/>
    <mergeCell ref="E308:E311"/>
    <mergeCell ref="F308:F311"/>
    <mergeCell ref="A324:A327"/>
    <mergeCell ref="B324:B327"/>
    <mergeCell ref="C324:C327"/>
    <mergeCell ref="D324:D327"/>
    <mergeCell ref="E324:E327"/>
    <mergeCell ref="F324:F327"/>
    <mergeCell ref="A328:A331"/>
    <mergeCell ref="B328:B331"/>
    <mergeCell ref="C328:C331"/>
    <mergeCell ref="D328:D331"/>
    <mergeCell ref="E328:E331"/>
    <mergeCell ref="F328:F331"/>
    <mergeCell ref="A332:A335"/>
    <mergeCell ref="B332:B335"/>
    <mergeCell ref="C332:C335"/>
    <mergeCell ref="D332:D335"/>
    <mergeCell ref="E332:E335"/>
    <mergeCell ref="F332:F335"/>
    <mergeCell ref="A336:A339"/>
    <mergeCell ref="B336:B339"/>
    <mergeCell ref="C336:C339"/>
    <mergeCell ref="D336:D339"/>
    <mergeCell ref="E336:E339"/>
    <mergeCell ref="F336:F339"/>
    <mergeCell ref="A340:A343"/>
    <mergeCell ref="B340:B343"/>
    <mergeCell ref="C340:C343"/>
    <mergeCell ref="D340:D343"/>
    <mergeCell ref="E340:E343"/>
    <mergeCell ref="F340:F343"/>
    <mergeCell ref="A361:A364"/>
    <mergeCell ref="B361:B364"/>
    <mergeCell ref="C361:C364"/>
    <mergeCell ref="D361:D364"/>
    <mergeCell ref="E361:E364"/>
    <mergeCell ref="F361:F364"/>
    <mergeCell ref="A349:A352"/>
    <mergeCell ref="F345:F348"/>
    <mergeCell ref="A345:A348"/>
    <mergeCell ref="A357:A360"/>
    <mergeCell ref="B357:B360"/>
    <mergeCell ref="C357:C360"/>
    <mergeCell ref="D357:D360"/>
    <mergeCell ref="E357:E360"/>
    <mergeCell ref="F357:F360"/>
    <mergeCell ref="D345:D348"/>
    <mergeCell ref="E345:E348"/>
    <mergeCell ref="C345:C348"/>
    <mergeCell ref="A365:A368"/>
    <mergeCell ref="B365:B368"/>
    <mergeCell ref="C365:C368"/>
    <mergeCell ref="D365:D368"/>
    <mergeCell ref="E365:E368"/>
    <mergeCell ref="F365:F368"/>
    <mergeCell ref="B369:B372"/>
    <mergeCell ref="A369:A372"/>
    <mergeCell ref="C369:C372"/>
    <mergeCell ref="D369:D372"/>
    <mergeCell ref="E369:E372"/>
    <mergeCell ref="F369:F372"/>
    <mergeCell ref="A381:A384"/>
    <mergeCell ref="B381:B384"/>
    <mergeCell ref="C381:C384"/>
    <mergeCell ref="D381:D384"/>
    <mergeCell ref="E381:E384"/>
    <mergeCell ref="F381:F384"/>
    <mergeCell ref="A373:A376"/>
    <mergeCell ref="C373:C376"/>
    <mergeCell ref="D373:D376"/>
    <mergeCell ref="E373:E376"/>
    <mergeCell ref="F373:F376"/>
    <mergeCell ref="B377:B380"/>
    <mergeCell ref="A377:A380"/>
    <mergeCell ref="C377:C380"/>
    <mergeCell ref="D377:D380"/>
    <mergeCell ref="E377:E380"/>
    <mergeCell ref="F377:F380"/>
    <mergeCell ref="A385:A388"/>
    <mergeCell ref="B385:B388"/>
    <mergeCell ref="C385:C388"/>
    <mergeCell ref="D385:D388"/>
    <mergeCell ref="E385:E388"/>
    <mergeCell ref="F385:F388"/>
    <mergeCell ref="A393:A396"/>
    <mergeCell ref="B393:B396"/>
    <mergeCell ref="C393:C396"/>
    <mergeCell ref="D393:D396"/>
    <mergeCell ref="E393:E396"/>
    <mergeCell ref="F393:F396"/>
    <mergeCell ref="A389:A392"/>
    <mergeCell ref="B389:B392"/>
    <mergeCell ref="C389:C392"/>
    <mergeCell ref="D389:D392"/>
    <mergeCell ref="E389:E392"/>
    <mergeCell ref="F389:F392"/>
    <mergeCell ref="A397:A400"/>
    <mergeCell ref="B397:B400"/>
    <mergeCell ref="C397:C400"/>
    <mergeCell ref="D397:D400"/>
    <mergeCell ref="E397:E400"/>
    <mergeCell ref="F397:F400"/>
    <mergeCell ref="A401:A404"/>
    <mergeCell ref="B401:B404"/>
    <mergeCell ref="C401:C404"/>
    <mergeCell ref="D401:D404"/>
    <mergeCell ref="E401:E404"/>
    <mergeCell ref="F401:F404"/>
    <mergeCell ref="A413:A416"/>
    <mergeCell ref="B413:B416"/>
    <mergeCell ref="C413:C416"/>
    <mergeCell ref="D413:D416"/>
    <mergeCell ref="E413:E416"/>
    <mergeCell ref="F413:F416"/>
    <mergeCell ref="A417:A420"/>
    <mergeCell ref="B417:B420"/>
    <mergeCell ref="C417:C420"/>
    <mergeCell ref="D417:D420"/>
    <mergeCell ref="E417:E420"/>
    <mergeCell ref="F417:F420"/>
    <mergeCell ref="A421:A424"/>
    <mergeCell ref="B421:B424"/>
    <mergeCell ref="C421:C424"/>
    <mergeCell ref="D421:D424"/>
    <mergeCell ref="E421:E424"/>
    <mergeCell ref="F421:F424"/>
    <mergeCell ref="A437:A440"/>
    <mergeCell ref="B437:B440"/>
    <mergeCell ref="C437:C440"/>
    <mergeCell ref="D437:D440"/>
    <mergeCell ref="E437:E440"/>
    <mergeCell ref="F437:F440"/>
    <mergeCell ref="A429:A432"/>
    <mergeCell ref="B429:B432"/>
    <mergeCell ref="C429:C432"/>
    <mergeCell ref="D429:D432"/>
    <mergeCell ref="E429:E432"/>
    <mergeCell ref="F429:F432"/>
    <mergeCell ref="A433:A436"/>
    <mergeCell ref="B433:B436"/>
    <mergeCell ref="C433:C436"/>
    <mergeCell ref="D433:D436"/>
    <mergeCell ref="E433:E436"/>
    <mergeCell ref="F433:F436"/>
    <mergeCell ref="A445:A448"/>
    <mergeCell ref="C445:C448"/>
    <mergeCell ref="D445:D448"/>
    <mergeCell ref="E445:E448"/>
    <mergeCell ref="F445:F448"/>
    <mergeCell ref="C449:C452"/>
    <mergeCell ref="D449:D452"/>
    <mergeCell ref="E449:E452"/>
    <mergeCell ref="F449:F452"/>
    <mergeCell ref="B449:B452"/>
    <mergeCell ref="A449:A452"/>
    <mergeCell ref="B481:B484"/>
    <mergeCell ref="A481:A484"/>
    <mergeCell ref="C481:C484"/>
    <mergeCell ref="D481:D484"/>
    <mergeCell ref="E481:E484"/>
    <mergeCell ref="F481:F484"/>
    <mergeCell ref="A465:A468"/>
    <mergeCell ref="B469:B472"/>
    <mergeCell ref="A469:A472"/>
    <mergeCell ref="C469:C472"/>
    <mergeCell ref="D469:D472"/>
    <mergeCell ref="E469:E472"/>
    <mergeCell ref="F469:F472"/>
    <mergeCell ref="A473:A476"/>
    <mergeCell ref="B473:B476"/>
    <mergeCell ref="C473:C476"/>
    <mergeCell ref="D473:D476"/>
    <mergeCell ref="E473:E476"/>
    <mergeCell ref="F473:F476"/>
    <mergeCell ref="A477:A480"/>
    <mergeCell ref="B477:B480"/>
    <mergeCell ref="C477:C480"/>
    <mergeCell ref="D477:D480"/>
    <mergeCell ref="E477:E480"/>
    <mergeCell ref="A497:A500"/>
    <mergeCell ref="B497:B500"/>
    <mergeCell ref="C497:C500"/>
    <mergeCell ref="D497:D500"/>
    <mergeCell ref="E497:E500"/>
    <mergeCell ref="F497:F500"/>
    <mergeCell ref="A485:A488"/>
    <mergeCell ref="A489:A492"/>
    <mergeCell ref="C485:C488"/>
    <mergeCell ref="D485:D488"/>
    <mergeCell ref="E485:E488"/>
    <mergeCell ref="F485:F488"/>
    <mergeCell ref="C489:C492"/>
    <mergeCell ref="D489:D492"/>
    <mergeCell ref="E489:E492"/>
    <mergeCell ref="F489:F492"/>
    <mergeCell ref="F477:F480"/>
    <mergeCell ref="P421:P424"/>
    <mergeCell ref="P409:P412"/>
    <mergeCell ref="P361:P364"/>
    <mergeCell ref="P365:P368"/>
    <mergeCell ref="P369:P372"/>
    <mergeCell ref="P373:P376"/>
    <mergeCell ref="P377:P380"/>
    <mergeCell ref="B320:B323"/>
    <mergeCell ref="C320:C323"/>
    <mergeCell ref="D320:D323"/>
    <mergeCell ref="E320:E323"/>
    <mergeCell ref="F320:F323"/>
    <mergeCell ref="P340:P343"/>
    <mergeCell ref="P336:P339"/>
    <mergeCell ref="P332:P335"/>
    <mergeCell ref="P328:P331"/>
    <mergeCell ref="B349:B352"/>
    <mergeCell ref="C349:C352"/>
    <mergeCell ref="D349:D352"/>
    <mergeCell ref="E349:E352"/>
    <mergeCell ref="F349:F352"/>
    <mergeCell ref="P344:P352"/>
    <mergeCell ref="B345:B348"/>
    <mergeCell ref="P493:P496"/>
    <mergeCell ref="P497:P500"/>
    <mergeCell ref="P501:P504"/>
    <mergeCell ref="P68:P71"/>
    <mergeCell ref="P84:P87"/>
    <mergeCell ref="P88:P91"/>
    <mergeCell ref="P92:P95"/>
    <mergeCell ref="P96:P99"/>
    <mergeCell ref="P100:P103"/>
    <mergeCell ref="P104:P107"/>
    <mergeCell ref="P108:P111"/>
    <mergeCell ref="P112:P115"/>
    <mergeCell ref="P120:P123"/>
    <mergeCell ref="P124:P127"/>
    <mergeCell ref="P128:P131"/>
    <mergeCell ref="P132:P135"/>
    <mergeCell ref="P136:P139"/>
    <mergeCell ref="P140:P143"/>
    <mergeCell ref="P144:P147"/>
    <mergeCell ref="P148:P151"/>
    <mergeCell ref="P152:P155"/>
    <mergeCell ref="P248:P251"/>
    <mergeCell ref="P437:P440"/>
    <mergeCell ref="P441:P444"/>
    <mergeCell ref="P284:P287"/>
    <mergeCell ref="P156:P159"/>
    <mergeCell ref="P160:P163"/>
    <mergeCell ref="P168:P171"/>
    <mergeCell ref="P180:P183"/>
    <mergeCell ref="P188:P191"/>
    <mergeCell ref="P192:P195"/>
    <mergeCell ref="P485:P488"/>
    <mergeCell ref="P489:P492"/>
    <mergeCell ref="P445:P448"/>
    <mergeCell ref="P449:P452"/>
    <mergeCell ref="P465:P468"/>
    <mergeCell ref="P469:P472"/>
    <mergeCell ref="P473:P476"/>
    <mergeCell ref="P477:P480"/>
    <mergeCell ref="P481:P484"/>
    <mergeCell ref="P381:P384"/>
    <mergeCell ref="P385:P388"/>
    <mergeCell ref="P389:P392"/>
    <mergeCell ref="P393:P396"/>
    <mergeCell ref="P397:P400"/>
    <mergeCell ref="P401:P404"/>
    <mergeCell ref="P413:P416"/>
    <mergeCell ref="P417:P420"/>
    <mergeCell ref="D312:D315"/>
    <mergeCell ref="E312:E315"/>
    <mergeCell ref="F312:F315"/>
    <mergeCell ref="B316:B319"/>
    <mergeCell ref="C316:C319"/>
    <mergeCell ref="D316:D319"/>
    <mergeCell ref="E316:E319"/>
    <mergeCell ref="P36:P39"/>
    <mergeCell ref="P40:P43"/>
    <mergeCell ref="P288:P291"/>
    <mergeCell ref="P292:P295"/>
    <mergeCell ref="P296:P299"/>
    <mergeCell ref="P300:P303"/>
    <mergeCell ref="P304:P307"/>
    <mergeCell ref="P308:P311"/>
    <mergeCell ref="P312:P315"/>
    <mergeCell ref="P252:P255"/>
    <mergeCell ref="P256:P259"/>
    <mergeCell ref="P260:P263"/>
    <mergeCell ref="P264:P267"/>
    <mergeCell ref="P268:P271"/>
    <mergeCell ref="P272:P275"/>
    <mergeCell ref="P276:P279"/>
    <mergeCell ref="P280:P283"/>
    <mergeCell ref="F530:G530"/>
    <mergeCell ref="F528:G528"/>
    <mergeCell ref="J529:K529"/>
    <mergeCell ref="J527:K527"/>
    <mergeCell ref="B527:C527"/>
    <mergeCell ref="A116:A119"/>
    <mergeCell ref="B116:B119"/>
    <mergeCell ref="C116:C119"/>
    <mergeCell ref="D116:D119"/>
    <mergeCell ref="E116:E119"/>
    <mergeCell ref="F116:F119"/>
    <mergeCell ref="F316:F319"/>
    <mergeCell ref="A501:A504"/>
    <mergeCell ref="B501:B504"/>
    <mergeCell ref="C501:C504"/>
    <mergeCell ref="D501:D504"/>
    <mergeCell ref="E501:E504"/>
    <mergeCell ref="F501:F504"/>
    <mergeCell ref="A493:A496"/>
    <mergeCell ref="B493:B496"/>
    <mergeCell ref="C493:C496"/>
    <mergeCell ref="D493:D496"/>
    <mergeCell ref="E493:E496"/>
    <mergeCell ref="F493:F496"/>
    <mergeCell ref="A56:A59"/>
    <mergeCell ref="B56:B59"/>
    <mergeCell ref="C56:C59"/>
    <mergeCell ref="D56:D59"/>
    <mergeCell ref="E56:E59"/>
    <mergeCell ref="F56:F59"/>
    <mergeCell ref="P56:P59"/>
    <mergeCell ref="A425:A428"/>
    <mergeCell ref="B425:B428"/>
    <mergeCell ref="C425:C428"/>
    <mergeCell ref="D425:D428"/>
    <mergeCell ref="E425:E428"/>
    <mergeCell ref="F425:F428"/>
    <mergeCell ref="P116:P119"/>
    <mergeCell ref="A353:A356"/>
    <mergeCell ref="B353:B356"/>
    <mergeCell ref="C353:C356"/>
    <mergeCell ref="D353:D356"/>
    <mergeCell ref="E353:E356"/>
    <mergeCell ref="F353:F356"/>
    <mergeCell ref="P353:P356"/>
    <mergeCell ref="P324:P327"/>
    <mergeCell ref="P316:P319"/>
    <mergeCell ref="P320:P323"/>
    <mergeCell ref="A76:A79"/>
    <mergeCell ref="B76:B79"/>
    <mergeCell ref="C76:C79"/>
    <mergeCell ref="D76:D79"/>
    <mergeCell ref="E76:E79"/>
    <mergeCell ref="F76:F79"/>
    <mergeCell ref="P76:P79"/>
    <mergeCell ref="A80:A83"/>
    <mergeCell ref="B80:B83"/>
    <mergeCell ref="C80:C83"/>
    <mergeCell ref="D80:D83"/>
    <mergeCell ref="E80:E83"/>
    <mergeCell ref="F80:F83"/>
    <mergeCell ref="P80:P83"/>
    <mergeCell ref="P357:P360"/>
    <mergeCell ref="A228:A231"/>
    <mergeCell ref="B228:B231"/>
    <mergeCell ref="C228:C231"/>
    <mergeCell ref="D228:D231"/>
    <mergeCell ref="E228:E231"/>
    <mergeCell ref="F228:F231"/>
    <mergeCell ref="P228:P231"/>
    <mergeCell ref="A232:A235"/>
    <mergeCell ref="B232:B235"/>
    <mergeCell ref="C232:C235"/>
    <mergeCell ref="D232:D235"/>
    <mergeCell ref="E232:E235"/>
    <mergeCell ref="F232:F235"/>
    <mergeCell ref="P232:P235"/>
    <mergeCell ref="A236:A239"/>
    <mergeCell ref="B236:B239"/>
    <mergeCell ref="C236:C239"/>
    <mergeCell ref="D236:D239"/>
    <mergeCell ref="E236:E239"/>
    <mergeCell ref="F236:F239"/>
    <mergeCell ref="P236:P239"/>
    <mergeCell ref="B312:B315"/>
    <mergeCell ref="C312:C315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rowBreaks count="10" manualBreakCount="10">
    <brk id="29" max="15" man="1"/>
    <brk id="55" max="15" man="1"/>
    <brk id="71" max="15" man="1"/>
    <brk id="243" max="15" man="1"/>
    <brk id="365" max="15" man="1"/>
    <brk id="405" max="15" man="1"/>
    <brk id="440" max="15" man="1"/>
    <brk id="460" max="15" man="1"/>
    <brk id="484" max="15" man="1"/>
    <brk id="53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69"/>
  <sheetViews>
    <sheetView topLeftCell="A13" zoomScaleNormal="100" zoomScaleSheetLayoutView="100" workbookViewId="0">
      <selection activeCell="C41" sqref="C41:C44"/>
    </sheetView>
  </sheetViews>
  <sheetFormatPr defaultColWidth="9.140625" defaultRowHeight="15" x14ac:dyDescent="0.25"/>
  <cols>
    <col min="1" max="1" width="6.5703125" style="12" customWidth="1"/>
    <col min="2" max="2" width="27.42578125" style="10" customWidth="1"/>
    <col min="3" max="3" width="29.42578125" style="10" customWidth="1"/>
    <col min="4" max="4" width="13.140625" style="10" customWidth="1"/>
    <col min="5" max="5" width="13.28515625" style="10" customWidth="1"/>
    <col min="6" max="6" width="19.5703125" style="10" customWidth="1"/>
    <col min="7" max="7" width="8.7109375" style="13" customWidth="1"/>
    <col min="8" max="8" width="14.140625" style="10" customWidth="1"/>
    <col min="9" max="9" width="9.7109375" style="10" customWidth="1"/>
    <col min="10" max="10" width="10.42578125" style="10" customWidth="1"/>
    <col min="11" max="11" width="12.28515625" style="10" customWidth="1"/>
    <col min="12" max="12" width="9.5703125" style="10" customWidth="1"/>
    <col min="13" max="15" width="10.5703125" style="10" customWidth="1"/>
    <col min="16" max="16" width="12.7109375" style="10" customWidth="1"/>
    <col min="17" max="17" width="12" style="10" customWidth="1"/>
    <col min="18" max="16384" width="9.140625" style="10"/>
  </cols>
  <sheetData>
    <row r="1" spans="1:22" ht="17.25" customHeight="1" x14ac:dyDescent="0.25">
      <c r="C1" s="17"/>
      <c r="M1" s="298" t="s">
        <v>47</v>
      </c>
      <c r="N1" s="298"/>
      <c r="O1" s="298"/>
      <c r="P1" s="298"/>
      <c r="Q1" s="298"/>
    </row>
    <row r="2" spans="1:22" ht="14.25" customHeight="1" x14ac:dyDescent="0.25">
      <c r="C2" s="17"/>
      <c r="M2" s="298" t="s">
        <v>114</v>
      </c>
      <c r="N2" s="298"/>
      <c r="O2" s="298"/>
      <c r="P2" s="298"/>
      <c r="Q2" s="298"/>
    </row>
    <row r="3" spans="1:22" ht="12" customHeight="1" x14ac:dyDescent="0.25">
      <c r="M3" s="298" t="s">
        <v>46</v>
      </c>
      <c r="N3" s="298"/>
      <c r="O3" s="298"/>
      <c r="P3" s="298"/>
      <c r="Q3" s="298"/>
    </row>
    <row r="4" spans="1:22" ht="13.5" customHeight="1" x14ac:dyDescent="0.25">
      <c r="M4" s="303" t="s">
        <v>50</v>
      </c>
      <c r="N4" s="359"/>
      <c r="O4" s="359"/>
      <c r="P4" s="359"/>
      <c r="Q4" s="359"/>
    </row>
    <row r="5" spans="1:22" ht="15.75" x14ac:dyDescent="0.25">
      <c r="A5" s="300" t="s">
        <v>119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0"/>
    </row>
    <row r="6" spans="1:22" ht="15.75" x14ac:dyDescent="0.25">
      <c r="A6" s="305" t="s">
        <v>97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</row>
    <row r="7" spans="1:22" ht="15.75" thickBot="1" x14ac:dyDescent="0.3">
      <c r="A7" s="121"/>
      <c r="B7" s="15"/>
      <c r="C7" s="15"/>
      <c r="D7" s="15"/>
      <c r="E7" s="15"/>
      <c r="F7" s="15"/>
      <c r="G7" s="16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22" ht="21.75" customHeight="1" thickBot="1" x14ac:dyDescent="0.3">
      <c r="A8" s="304" t="s">
        <v>0</v>
      </c>
      <c r="B8" s="329" t="s">
        <v>51</v>
      </c>
      <c r="C8" s="313" t="s">
        <v>90</v>
      </c>
      <c r="D8" s="337" t="s">
        <v>99</v>
      </c>
      <c r="E8" s="338"/>
      <c r="F8" s="338"/>
      <c r="G8" s="338"/>
      <c r="H8" s="338"/>
      <c r="I8" s="338"/>
      <c r="J8" s="338"/>
      <c r="K8" s="338"/>
      <c r="L8" s="338"/>
      <c r="M8" s="338"/>
      <c r="N8" s="339"/>
      <c r="O8" s="340"/>
      <c r="P8" s="362" t="s">
        <v>84</v>
      </c>
      <c r="Q8" s="318" t="s">
        <v>87</v>
      </c>
    </row>
    <row r="9" spans="1:22" ht="46.5" customHeight="1" x14ac:dyDescent="0.25">
      <c r="A9" s="227"/>
      <c r="B9" s="330"/>
      <c r="C9" s="314"/>
      <c r="D9" s="203" t="s">
        <v>52</v>
      </c>
      <c r="E9" s="206" t="s">
        <v>53</v>
      </c>
      <c r="F9" s="223" t="s">
        <v>62</v>
      </c>
      <c r="G9" s="306" t="s">
        <v>1</v>
      </c>
      <c r="H9" s="307"/>
      <c r="I9" s="307"/>
      <c r="J9" s="307"/>
      <c r="K9" s="308"/>
      <c r="L9" s="306" t="s">
        <v>93</v>
      </c>
      <c r="M9" s="308"/>
      <c r="N9" s="306" t="s">
        <v>94</v>
      </c>
      <c r="O9" s="308"/>
      <c r="P9" s="363"/>
      <c r="Q9" s="319"/>
      <c r="T9" s="42"/>
      <c r="U9" s="42"/>
      <c r="V9" s="42"/>
    </row>
    <row r="10" spans="1:22" ht="66.75" customHeight="1" thickBot="1" x14ac:dyDescent="0.3">
      <c r="A10" s="192"/>
      <c r="B10" s="220"/>
      <c r="C10" s="221"/>
      <c r="D10" s="219"/>
      <c r="E10" s="220"/>
      <c r="F10" s="221"/>
      <c r="G10" s="130" t="s">
        <v>21</v>
      </c>
      <c r="H10" s="129" t="s">
        <v>81</v>
      </c>
      <c r="I10" s="129" t="s">
        <v>85</v>
      </c>
      <c r="J10" s="129" t="s">
        <v>32</v>
      </c>
      <c r="K10" s="24" t="s">
        <v>86</v>
      </c>
      <c r="L10" s="147" t="s">
        <v>91</v>
      </c>
      <c r="M10" s="149" t="s">
        <v>92</v>
      </c>
      <c r="N10" s="147" t="s">
        <v>95</v>
      </c>
      <c r="O10" s="149" t="s">
        <v>96</v>
      </c>
      <c r="P10" s="364"/>
      <c r="Q10" s="207"/>
      <c r="T10" s="42"/>
      <c r="U10" s="42"/>
      <c r="V10" s="42"/>
    </row>
    <row r="11" spans="1:22" ht="15.75" thickBot="1" x14ac:dyDescent="0.3">
      <c r="A11" s="36">
        <v>1</v>
      </c>
      <c r="B11" s="37">
        <v>2</v>
      </c>
      <c r="C11" s="38">
        <v>3</v>
      </c>
      <c r="D11" s="39">
        <v>4</v>
      </c>
      <c r="E11" s="37">
        <v>5</v>
      </c>
      <c r="F11" s="38">
        <v>6</v>
      </c>
      <c r="G11" s="39">
        <v>7</v>
      </c>
      <c r="H11" s="37">
        <v>8</v>
      </c>
      <c r="I11" s="37">
        <v>9</v>
      </c>
      <c r="J11" s="37">
        <v>10</v>
      </c>
      <c r="K11" s="40">
        <v>11</v>
      </c>
      <c r="L11" s="138">
        <v>12</v>
      </c>
      <c r="M11" s="40">
        <v>13</v>
      </c>
      <c r="N11" s="39">
        <v>14</v>
      </c>
      <c r="O11" s="40">
        <v>15</v>
      </c>
      <c r="P11" s="41">
        <v>16</v>
      </c>
      <c r="Q11" s="40">
        <v>17</v>
      </c>
    </row>
    <row r="12" spans="1:22" ht="21" customHeight="1" x14ac:dyDescent="0.25">
      <c r="A12" s="320" t="s">
        <v>55</v>
      </c>
      <c r="B12" s="321"/>
      <c r="C12" s="223"/>
      <c r="D12" s="202" t="s">
        <v>54</v>
      </c>
      <c r="E12" s="205" t="s">
        <v>54</v>
      </c>
      <c r="F12" s="222"/>
      <c r="G12" s="33" t="s">
        <v>7</v>
      </c>
      <c r="H12" s="34"/>
      <c r="I12" s="34"/>
      <c r="J12" s="34"/>
      <c r="K12" s="35"/>
      <c r="L12" s="139"/>
      <c r="M12" s="35"/>
      <c r="N12" s="139"/>
      <c r="O12" s="35"/>
      <c r="P12" s="360"/>
      <c r="Q12" s="208"/>
    </row>
    <row r="13" spans="1:22" ht="14.25" customHeight="1" x14ac:dyDescent="0.25">
      <c r="A13" s="322"/>
      <c r="B13" s="323"/>
      <c r="C13" s="314"/>
      <c r="D13" s="202"/>
      <c r="E13" s="205"/>
      <c r="F13" s="222"/>
      <c r="G13" s="30" t="s">
        <v>5</v>
      </c>
      <c r="H13" s="8"/>
      <c r="I13" s="8"/>
      <c r="J13" s="8"/>
      <c r="K13" s="28"/>
      <c r="L13" s="137"/>
      <c r="M13" s="28"/>
      <c r="N13" s="137"/>
      <c r="O13" s="28"/>
      <c r="P13" s="360"/>
      <c r="Q13" s="208"/>
    </row>
    <row r="14" spans="1:22" ht="14.25" customHeight="1" x14ac:dyDescent="0.25">
      <c r="A14" s="322"/>
      <c r="B14" s="323"/>
      <c r="C14" s="314"/>
      <c r="D14" s="202"/>
      <c r="E14" s="205"/>
      <c r="F14" s="222"/>
      <c r="G14" s="30" t="s">
        <v>4</v>
      </c>
      <c r="H14" s="8"/>
      <c r="I14" s="8"/>
      <c r="J14" s="8"/>
      <c r="K14" s="28"/>
      <c r="L14" s="137"/>
      <c r="M14" s="28"/>
      <c r="N14" s="137"/>
      <c r="O14" s="28"/>
      <c r="P14" s="360"/>
      <c r="Q14" s="208"/>
      <c r="R14" s="1"/>
      <c r="S14" s="1"/>
      <c r="T14" s="1"/>
    </row>
    <row r="15" spans="1:22" ht="14.25" customHeight="1" x14ac:dyDescent="0.25">
      <c r="A15" s="324"/>
      <c r="B15" s="325"/>
      <c r="C15" s="314"/>
      <c r="D15" s="203"/>
      <c r="E15" s="206"/>
      <c r="F15" s="223"/>
      <c r="G15" s="30" t="s">
        <v>6</v>
      </c>
      <c r="H15" s="8"/>
      <c r="I15" s="8"/>
      <c r="J15" s="8"/>
      <c r="K15" s="28"/>
      <c r="L15" s="137"/>
      <c r="M15" s="28"/>
      <c r="N15" s="137"/>
      <c r="O15" s="28"/>
      <c r="P15" s="361"/>
      <c r="Q15" s="208"/>
      <c r="R15" s="1"/>
      <c r="S15" s="1"/>
      <c r="T15" s="1"/>
    </row>
    <row r="16" spans="1:22" ht="20.25" customHeight="1" x14ac:dyDescent="0.25">
      <c r="A16" s="216" t="s">
        <v>12</v>
      </c>
      <c r="B16" s="301" t="s">
        <v>3</v>
      </c>
      <c r="C16" s="314"/>
      <c r="D16" s="219" t="s">
        <v>54</v>
      </c>
      <c r="E16" s="220" t="s">
        <v>54</v>
      </c>
      <c r="F16" s="221"/>
      <c r="G16" s="31" t="s">
        <v>7</v>
      </c>
      <c r="H16" s="11"/>
      <c r="I16" s="11"/>
      <c r="J16" s="11"/>
      <c r="K16" s="27"/>
      <c r="L16" s="140"/>
      <c r="M16" s="27"/>
      <c r="N16" s="140"/>
      <c r="O16" s="27"/>
      <c r="P16" s="372"/>
      <c r="Q16" s="207"/>
    </row>
    <row r="17" spans="1:17" ht="14.25" customHeight="1" x14ac:dyDescent="0.25">
      <c r="A17" s="216"/>
      <c r="B17" s="301"/>
      <c r="C17" s="314"/>
      <c r="D17" s="202"/>
      <c r="E17" s="205"/>
      <c r="F17" s="222"/>
      <c r="G17" s="30" t="s">
        <v>5</v>
      </c>
      <c r="H17" s="8"/>
      <c r="I17" s="8"/>
      <c r="J17" s="8"/>
      <c r="K17" s="28"/>
      <c r="L17" s="137"/>
      <c r="M17" s="28"/>
      <c r="N17" s="137"/>
      <c r="O17" s="28"/>
      <c r="P17" s="360"/>
      <c r="Q17" s="208"/>
    </row>
    <row r="18" spans="1:17" ht="14.25" customHeight="1" x14ac:dyDescent="0.25">
      <c r="A18" s="216"/>
      <c r="B18" s="301"/>
      <c r="C18" s="314"/>
      <c r="D18" s="202"/>
      <c r="E18" s="205"/>
      <c r="F18" s="222"/>
      <c r="G18" s="30" t="s">
        <v>4</v>
      </c>
      <c r="H18" s="8"/>
      <c r="I18" s="8"/>
      <c r="J18" s="8"/>
      <c r="K18" s="28"/>
      <c r="L18" s="137"/>
      <c r="M18" s="28"/>
      <c r="N18" s="137"/>
      <c r="O18" s="28"/>
      <c r="P18" s="360"/>
      <c r="Q18" s="208"/>
    </row>
    <row r="19" spans="1:17" ht="14.25" customHeight="1" x14ac:dyDescent="0.25">
      <c r="A19" s="216"/>
      <c r="B19" s="301"/>
      <c r="C19" s="314"/>
      <c r="D19" s="203"/>
      <c r="E19" s="206"/>
      <c r="F19" s="223"/>
      <c r="G19" s="30" t="s">
        <v>6</v>
      </c>
      <c r="H19" s="8"/>
      <c r="I19" s="8"/>
      <c r="J19" s="8"/>
      <c r="K19" s="28"/>
      <c r="L19" s="137"/>
      <c r="M19" s="28"/>
      <c r="N19" s="137"/>
      <c r="O19" s="28"/>
      <c r="P19" s="361"/>
      <c r="Q19" s="208"/>
    </row>
    <row r="20" spans="1:17" ht="18.75" customHeight="1" x14ac:dyDescent="0.25">
      <c r="A20" s="216" t="s">
        <v>8</v>
      </c>
      <c r="B20" s="217" t="s">
        <v>59</v>
      </c>
      <c r="C20" s="218"/>
      <c r="D20" s="192" t="s">
        <v>54</v>
      </c>
      <c r="E20" s="326" t="s">
        <v>54</v>
      </c>
      <c r="F20" s="315"/>
      <c r="G20" s="31" t="s">
        <v>7</v>
      </c>
      <c r="H20" s="11"/>
      <c r="I20" s="11"/>
      <c r="J20" s="11"/>
      <c r="K20" s="27"/>
      <c r="L20" s="140"/>
      <c r="M20" s="27"/>
      <c r="N20" s="140"/>
      <c r="O20" s="27"/>
      <c r="P20" s="372"/>
      <c r="Q20" s="207"/>
    </row>
    <row r="21" spans="1:17" x14ac:dyDescent="0.25">
      <c r="A21" s="216"/>
      <c r="B21" s="217"/>
      <c r="C21" s="218"/>
      <c r="D21" s="193"/>
      <c r="E21" s="327"/>
      <c r="F21" s="316"/>
      <c r="G21" s="30" t="s">
        <v>5</v>
      </c>
      <c r="H21" s="8"/>
      <c r="I21" s="8"/>
      <c r="J21" s="8"/>
      <c r="K21" s="28"/>
      <c r="L21" s="137"/>
      <c r="M21" s="28"/>
      <c r="N21" s="137"/>
      <c r="O21" s="28"/>
      <c r="P21" s="360"/>
      <c r="Q21" s="208"/>
    </row>
    <row r="22" spans="1:17" ht="13.5" customHeight="1" x14ac:dyDescent="0.25">
      <c r="A22" s="216"/>
      <c r="B22" s="217"/>
      <c r="C22" s="218"/>
      <c r="D22" s="193"/>
      <c r="E22" s="327"/>
      <c r="F22" s="316"/>
      <c r="G22" s="30" t="s">
        <v>4</v>
      </c>
      <c r="H22" s="8"/>
      <c r="I22" s="8"/>
      <c r="J22" s="8"/>
      <c r="K22" s="28"/>
      <c r="L22" s="137"/>
      <c r="M22" s="28"/>
      <c r="N22" s="137"/>
      <c r="O22" s="28"/>
      <c r="P22" s="360"/>
      <c r="Q22" s="208"/>
    </row>
    <row r="23" spans="1:17" ht="13.5" customHeight="1" x14ac:dyDescent="0.25">
      <c r="A23" s="216"/>
      <c r="B23" s="217"/>
      <c r="C23" s="218"/>
      <c r="D23" s="194"/>
      <c r="E23" s="328"/>
      <c r="F23" s="317"/>
      <c r="G23" s="30" t="s">
        <v>6</v>
      </c>
      <c r="H23" s="8"/>
      <c r="I23" s="8"/>
      <c r="J23" s="8"/>
      <c r="K23" s="28"/>
      <c r="L23" s="137"/>
      <c r="M23" s="28"/>
      <c r="N23" s="137"/>
      <c r="O23" s="28"/>
      <c r="P23" s="361"/>
      <c r="Q23" s="208"/>
    </row>
    <row r="24" spans="1:17" ht="19.5" customHeight="1" x14ac:dyDescent="0.25">
      <c r="A24" s="227" t="s">
        <v>28</v>
      </c>
      <c r="B24" s="228" t="s">
        <v>29</v>
      </c>
      <c r="C24" s="218"/>
      <c r="D24" s="192" t="s">
        <v>54</v>
      </c>
      <c r="E24" s="326" t="s">
        <v>54</v>
      </c>
      <c r="F24" s="315"/>
      <c r="G24" s="31" t="s">
        <v>7</v>
      </c>
      <c r="H24" s="11"/>
      <c r="I24" s="11"/>
      <c r="J24" s="11"/>
      <c r="K24" s="27"/>
      <c r="L24" s="140"/>
      <c r="M24" s="27"/>
      <c r="N24" s="140"/>
      <c r="O24" s="27"/>
      <c r="P24" s="372"/>
      <c r="Q24" s="207"/>
    </row>
    <row r="25" spans="1:17" x14ac:dyDescent="0.25">
      <c r="A25" s="227"/>
      <c r="B25" s="228"/>
      <c r="C25" s="218"/>
      <c r="D25" s="193"/>
      <c r="E25" s="327"/>
      <c r="F25" s="316"/>
      <c r="G25" s="30" t="s">
        <v>5</v>
      </c>
      <c r="H25" s="8"/>
      <c r="I25" s="8"/>
      <c r="J25" s="8"/>
      <c r="K25" s="28"/>
      <c r="L25" s="137"/>
      <c r="M25" s="28"/>
      <c r="N25" s="137"/>
      <c r="O25" s="28"/>
      <c r="P25" s="360"/>
      <c r="Q25" s="208"/>
    </row>
    <row r="26" spans="1:17" ht="13.5" customHeight="1" x14ac:dyDescent="0.25">
      <c r="A26" s="227"/>
      <c r="B26" s="228"/>
      <c r="C26" s="218"/>
      <c r="D26" s="193"/>
      <c r="E26" s="327"/>
      <c r="F26" s="316"/>
      <c r="G26" s="30" t="s">
        <v>4</v>
      </c>
      <c r="H26" s="8"/>
      <c r="I26" s="8"/>
      <c r="J26" s="8"/>
      <c r="K26" s="28"/>
      <c r="L26" s="137"/>
      <c r="M26" s="28"/>
      <c r="N26" s="137"/>
      <c r="O26" s="28"/>
      <c r="P26" s="360"/>
      <c r="Q26" s="208"/>
    </row>
    <row r="27" spans="1:17" ht="13.5" customHeight="1" x14ac:dyDescent="0.25">
      <c r="A27" s="227"/>
      <c r="B27" s="228"/>
      <c r="C27" s="218"/>
      <c r="D27" s="194"/>
      <c r="E27" s="328"/>
      <c r="F27" s="317"/>
      <c r="G27" s="30" t="s">
        <v>6</v>
      </c>
      <c r="H27" s="8"/>
      <c r="I27" s="8"/>
      <c r="J27" s="8"/>
      <c r="K27" s="28"/>
      <c r="L27" s="137"/>
      <c r="M27" s="28"/>
      <c r="N27" s="137"/>
      <c r="O27" s="28"/>
      <c r="P27" s="361"/>
      <c r="Q27" s="208"/>
    </row>
    <row r="28" spans="1:17" ht="19.5" customHeight="1" x14ac:dyDescent="0.25">
      <c r="A28" s="227" t="s">
        <v>33</v>
      </c>
      <c r="B28" s="228" t="s">
        <v>35</v>
      </c>
      <c r="C28" s="218"/>
      <c r="D28" s="192"/>
      <c r="E28" s="326"/>
      <c r="F28" s="315"/>
      <c r="G28" s="31" t="s">
        <v>7</v>
      </c>
      <c r="H28" s="11"/>
      <c r="I28" s="11"/>
      <c r="J28" s="11"/>
      <c r="K28" s="27"/>
      <c r="L28" s="140"/>
      <c r="M28" s="27"/>
      <c r="N28" s="140"/>
      <c r="O28" s="27"/>
      <c r="P28" s="372"/>
      <c r="Q28" s="207"/>
    </row>
    <row r="29" spans="1:17" x14ac:dyDescent="0.25">
      <c r="A29" s="227"/>
      <c r="B29" s="228"/>
      <c r="C29" s="218"/>
      <c r="D29" s="193"/>
      <c r="E29" s="327"/>
      <c r="F29" s="316"/>
      <c r="G29" s="30" t="s">
        <v>5</v>
      </c>
      <c r="H29" s="8"/>
      <c r="I29" s="8"/>
      <c r="J29" s="8"/>
      <c r="K29" s="28"/>
      <c r="L29" s="137"/>
      <c r="M29" s="28"/>
      <c r="N29" s="137"/>
      <c r="O29" s="28"/>
      <c r="P29" s="360"/>
      <c r="Q29" s="208"/>
    </row>
    <row r="30" spans="1:17" ht="13.5" customHeight="1" x14ac:dyDescent="0.25">
      <c r="A30" s="227"/>
      <c r="B30" s="228"/>
      <c r="C30" s="218"/>
      <c r="D30" s="193"/>
      <c r="E30" s="327"/>
      <c r="F30" s="316"/>
      <c r="G30" s="30" t="s">
        <v>4</v>
      </c>
      <c r="H30" s="8"/>
      <c r="I30" s="8"/>
      <c r="J30" s="8"/>
      <c r="K30" s="28"/>
      <c r="L30" s="137"/>
      <c r="M30" s="28"/>
      <c r="N30" s="137"/>
      <c r="O30" s="28"/>
      <c r="P30" s="360"/>
      <c r="Q30" s="208"/>
    </row>
    <row r="31" spans="1:17" ht="13.5" customHeight="1" x14ac:dyDescent="0.25">
      <c r="A31" s="227"/>
      <c r="B31" s="228"/>
      <c r="C31" s="218"/>
      <c r="D31" s="194"/>
      <c r="E31" s="328"/>
      <c r="F31" s="317"/>
      <c r="G31" s="30" t="s">
        <v>6</v>
      </c>
      <c r="H31" s="8"/>
      <c r="I31" s="8"/>
      <c r="J31" s="8"/>
      <c r="K31" s="28"/>
      <c r="L31" s="137"/>
      <c r="M31" s="28"/>
      <c r="N31" s="137"/>
      <c r="O31" s="28"/>
      <c r="P31" s="361"/>
      <c r="Q31" s="208"/>
    </row>
    <row r="32" spans="1:17" ht="19.5" customHeight="1" x14ac:dyDescent="0.25">
      <c r="A32" s="227" t="s">
        <v>34</v>
      </c>
      <c r="B32" s="228" t="s">
        <v>36</v>
      </c>
      <c r="C32" s="218"/>
      <c r="D32" s="192"/>
      <c r="E32" s="326"/>
      <c r="F32" s="315"/>
      <c r="G32" s="31" t="s">
        <v>7</v>
      </c>
      <c r="H32" s="11"/>
      <c r="I32" s="11"/>
      <c r="J32" s="11"/>
      <c r="K32" s="27"/>
      <c r="L32" s="140"/>
      <c r="M32" s="27"/>
      <c r="N32" s="140"/>
      <c r="O32" s="27"/>
      <c r="P32" s="372"/>
      <c r="Q32" s="207"/>
    </row>
    <row r="33" spans="1:17" x14ac:dyDescent="0.25">
      <c r="A33" s="227"/>
      <c r="B33" s="228"/>
      <c r="C33" s="218"/>
      <c r="D33" s="193"/>
      <c r="E33" s="327"/>
      <c r="F33" s="316"/>
      <c r="G33" s="30" t="s">
        <v>5</v>
      </c>
      <c r="H33" s="8"/>
      <c r="I33" s="8"/>
      <c r="J33" s="8"/>
      <c r="K33" s="28"/>
      <c r="L33" s="137"/>
      <c r="M33" s="28"/>
      <c r="N33" s="137"/>
      <c r="O33" s="28"/>
      <c r="P33" s="360"/>
      <c r="Q33" s="208"/>
    </row>
    <row r="34" spans="1:17" ht="13.5" customHeight="1" x14ac:dyDescent="0.25">
      <c r="A34" s="227"/>
      <c r="B34" s="228"/>
      <c r="C34" s="218"/>
      <c r="D34" s="193"/>
      <c r="E34" s="327"/>
      <c r="F34" s="316"/>
      <c r="G34" s="30" t="s">
        <v>4</v>
      </c>
      <c r="H34" s="8"/>
      <c r="I34" s="8"/>
      <c r="J34" s="8"/>
      <c r="K34" s="28"/>
      <c r="L34" s="137"/>
      <c r="M34" s="28"/>
      <c r="N34" s="137"/>
      <c r="O34" s="28"/>
      <c r="P34" s="360"/>
      <c r="Q34" s="208"/>
    </row>
    <row r="35" spans="1:17" ht="13.5" customHeight="1" x14ac:dyDescent="0.25">
      <c r="A35" s="227"/>
      <c r="B35" s="228"/>
      <c r="C35" s="218"/>
      <c r="D35" s="194"/>
      <c r="E35" s="328"/>
      <c r="F35" s="317"/>
      <c r="G35" s="30" t="s">
        <v>6</v>
      </c>
      <c r="H35" s="8"/>
      <c r="I35" s="8"/>
      <c r="J35" s="8"/>
      <c r="K35" s="28"/>
      <c r="L35" s="137"/>
      <c r="M35" s="28"/>
      <c r="N35" s="137"/>
      <c r="O35" s="28"/>
      <c r="P35" s="361"/>
      <c r="Q35" s="208"/>
    </row>
    <row r="36" spans="1:17" ht="13.5" customHeight="1" thickBot="1" x14ac:dyDescent="0.3">
      <c r="A36" s="119"/>
      <c r="B36" s="20" t="s">
        <v>16</v>
      </c>
      <c r="C36" s="25"/>
      <c r="D36" s="119"/>
      <c r="E36" s="21"/>
      <c r="F36" s="25"/>
      <c r="G36" s="32"/>
      <c r="H36" s="23"/>
      <c r="I36" s="23"/>
      <c r="J36" s="23"/>
      <c r="K36" s="29"/>
      <c r="L36" s="141"/>
      <c r="M36" s="29"/>
      <c r="N36" s="141"/>
      <c r="O36" s="29"/>
      <c r="P36" s="26"/>
      <c r="Q36" s="24"/>
    </row>
    <row r="37" spans="1:17" ht="18.75" customHeight="1" x14ac:dyDescent="0.25">
      <c r="A37" s="365" t="s">
        <v>13</v>
      </c>
      <c r="B37" s="366" t="s">
        <v>15</v>
      </c>
      <c r="C37" s="313"/>
      <c r="D37" s="367" t="s">
        <v>54</v>
      </c>
      <c r="E37" s="368" t="s">
        <v>54</v>
      </c>
      <c r="F37" s="369"/>
      <c r="G37" s="122" t="s">
        <v>7</v>
      </c>
      <c r="H37" s="123"/>
      <c r="I37" s="123"/>
      <c r="J37" s="123"/>
      <c r="K37" s="124"/>
      <c r="L37" s="142"/>
      <c r="M37" s="124"/>
      <c r="N37" s="142"/>
      <c r="O37" s="124"/>
      <c r="P37" s="370"/>
      <c r="Q37" s="371"/>
    </row>
    <row r="38" spans="1:17" ht="13.5" customHeight="1" x14ac:dyDescent="0.25">
      <c r="A38" s="216"/>
      <c r="B38" s="301"/>
      <c r="C38" s="314"/>
      <c r="D38" s="202"/>
      <c r="E38" s="205"/>
      <c r="F38" s="222"/>
      <c r="G38" s="30" t="s">
        <v>5</v>
      </c>
      <c r="H38" s="8"/>
      <c r="I38" s="8"/>
      <c r="J38" s="8"/>
      <c r="K38" s="28"/>
      <c r="L38" s="137"/>
      <c r="M38" s="28"/>
      <c r="N38" s="137"/>
      <c r="O38" s="28"/>
      <c r="P38" s="360"/>
      <c r="Q38" s="208"/>
    </row>
    <row r="39" spans="1:17" ht="13.5" customHeight="1" x14ac:dyDescent="0.25">
      <c r="A39" s="216"/>
      <c r="B39" s="301"/>
      <c r="C39" s="314"/>
      <c r="D39" s="202"/>
      <c r="E39" s="205"/>
      <c r="F39" s="222"/>
      <c r="G39" s="30" t="s">
        <v>4</v>
      </c>
      <c r="H39" s="8"/>
      <c r="I39" s="8"/>
      <c r="J39" s="8"/>
      <c r="K39" s="28"/>
      <c r="L39" s="137"/>
      <c r="M39" s="28"/>
      <c r="N39" s="137"/>
      <c r="O39" s="28"/>
      <c r="P39" s="360"/>
      <c r="Q39" s="208"/>
    </row>
    <row r="40" spans="1:17" ht="13.5" customHeight="1" x14ac:dyDescent="0.25">
      <c r="A40" s="216"/>
      <c r="B40" s="301"/>
      <c r="C40" s="314"/>
      <c r="D40" s="203"/>
      <c r="E40" s="206"/>
      <c r="F40" s="223"/>
      <c r="G40" s="30" t="s">
        <v>6</v>
      </c>
      <c r="H40" s="8"/>
      <c r="I40" s="8"/>
      <c r="J40" s="8"/>
      <c r="K40" s="28"/>
      <c r="L40" s="137"/>
      <c r="M40" s="28"/>
      <c r="N40" s="137"/>
      <c r="O40" s="28"/>
      <c r="P40" s="361"/>
      <c r="Q40" s="209"/>
    </row>
    <row r="41" spans="1:17" ht="18.75" customHeight="1" x14ac:dyDescent="0.25">
      <c r="A41" s="216" t="s">
        <v>14</v>
      </c>
      <c r="B41" s="217" t="s">
        <v>56</v>
      </c>
      <c r="C41" s="218"/>
      <c r="D41" s="219" t="s">
        <v>54</v>
      </c>
      <c r="E41" s="220" t="s">
        <v>54</v>
      </c>
      <c r="F41" s="221"/>
      <c r="G41" s="31" t="s">
        <v>7</v>
      </c>
      <c r="H41" s="11"/>
      <c r="I41" s="11"/>
      <c r="J41" s="11"/>
      <c r="K41" s="27"/>
      <c r="L41" s="140"/>
      <c r="M41" s="27"/>
      <c r="N41" s="140"/>
      <c r="O41" s="27"/>
      <c r="P41" s="372"/>
      <c r="Q41" s="207"/>
    </row>
    <row r="42" spans="1:17" x14ac:dyDescent="0.25">
      <c r="A42" s="216"/>
      <c r="B42" s="217"/>
      <c r="C42" s="218"/>
      <c r="D42" s="202"/>
      <c r="E42" s="205"/>
      <c r="F42" s="222"/>
      <c r="G42" s="30" t="s">
        <v>5</v>
      </c>
      <c r="H42" s="8"/>
      <c r="I42" s="8"/>
      <c r="J42" s="8"/>
      <c r="K42" s="28"/>
      <c r="L42" s="137"/>
      <c r="M42" s="28"/>
      <c r="N42" s="137"/>
      <c r="O42" s="28"/>
      <c r="P42" s="360"/>
      <c r="Q42" s="208"/>
    </row>
    <row r="43" spans="1:17" ht="13.5" customHeight="1" x14ac:dyDescent="0.25">
      <c r="A43" s="216"/>
      <c r="B43" s="217"/>
      <c r="C43" s="218"/>
      <c r="D43" s="202"/>
      <c r="E43" s="205"/>
      <c r="F43" s="222"/>
      <c r="G43" s="30" t="s">
        <v>4</v>
      </c>
      <c r="H43" s="8"/>
      <c r="I43" s="8"/>
      <c r="J43" s="8"/>
      <c r="K43" s="28"/>
      <c r="L43" s="137"/>
      <c r="M43" s="28"/>
      <c r="N43" s="137"/>
      <c r="O43" s="28"/>
      <c r="P43" s="360"/>
      <c r="Q43" s="208"/>
    </row>
    <row r="44" spans="1:17" ht="13.5" customHeight="1" x14ac:dyDescent="0.25">
      <c r="A44" s="216"/>
      <c r="B44" s="217"/>
      <c r="C44" s="218"/>
      <c r="D44" s="203"/>
      <c r="E44" s="206"/>
      <c r="F44" s="223"/>
      <c r="G44" s="30" t="s">
        <v>6</v>
      </c>
      <c r="H44" s="8"/>
      <c r="I44" s="8"/>
      <c r="J44" s="8"/>
      <c r="K44" s="28"/>
      <c r="L44" s="137"/>
      <c r="M44" s="28"/>
      <c r="N44" s="137"/>
      <c r="O44" s="28"/>
      <c r="P44" s="361"/>
      <c r="Q44" s="208"/>
    </row>
    <row r="45" spans="1:17" ht="18.75" customHeight="1" x14ac:dyDescent="0.25">
      <c r="A45" s="227" t="s">
        <v>30</v>
      </c>
      <c r="B45" s="228" t="s">
        <v>57</v>
      </c>
      <c r="C45" s="218"/>
      <c r="D45" s="219" t="s">
        <v>54</v>
      </c>
      <c r="E45" s="220" t="s">
        <v>54</v>
      </c>
      <c r="F45" s="221"/>
      <c r="G45" s="31" t="s">
        <v>7</v>
      </c>
      <c r="H45" s="11"/>
      <c r="I45" s="11"/>
      <c r="J45" s="11"/>
      <c r="K45" s="27"/>
      <c r="L45" s="140"/>
      <c r="M45" s="27"/>
      <c r="N45" s="140"/>
      <c r="O45" s="27"/>
      <c r="P45" s="372"/>
      <c r="Q45" s="207"/>
    </row>
    <row r="46" spans="1:17" x14ac:dyDescent="0.25">
      <c r="A46" s="227"/>
      <c r="B46" s="228"/>
      <c r="C46" s="218"/>
      <c r="D46" s="202"/>
      <c r="E46" s="205"/>
      <c r="F46" s="222"/>
      <c r="G46" s="30" t="s">
        <v>5</v>
      </c>
      <c r="H46" s="8"/>
      <c r="I46" s="8"/>
      <c r="J46" s="8"/>
      <c r="K46" s="28"/>
      <c r="L46" s="137"/>
      <c r="M46" s="28"/>
      <c r="N46" s="137"/>
      <c r="O46" s="28"/>
      <c r="P46" s="360"/>
      <c r="Q46" s="208"/>
    </row>
    <row r="47" spans="1:17" x14ac:dyDescent="0.25">
      <c r="A47" s="227"/>
      <c r="B47" s="228"/>
      <c r="C47" s="218"/>
      <c r="D47" s="202"/>
      <c r="E47" s="205"/>
      <c r="F47" s="222"/>
      <c r="G47" s="30" t="s">
        <v>4</v>
      </c>
      <c r="H47" s="8"/>
      <c r="I47" s="8"/>
      <c r="J47" s="8"/>
      <c r="K47" s="28"/>
      <c r="L47" s="137"/>
      <c r="M47" s="28"/>
      <c r="N47" s="137"/>
      <c r="O47" s="28"/>
      <c r="P47" s="360"/>
      <c r="Q47" s="208"/>
    </row>
    <row r="48" spans="1:17" ht="13.5" customHeight="1" x14ac:dyDescent="0.25">
      <c r="A48" s="227"/>
      <c r="B48" s="228"/>
      <c r="C48" s="218"/>
      <c r="D48" s="203"/>
      <c r="E48" s="206"/>
      <c r="F48" s="223"/>
      <c r="G48" s="30" t="s">
        <v>6</v>
      </c>
      <c r="H48" s="8"/>
      <c r="I48" s="8"/>
      <c r="J48" s="8"/>
      <c r="K48" s="28"/>
      <c r="L48" s="137"/>
      <c r="M48" s="28"/>
      <c r="N48" s="137"/>
      <c r="O48" s="28"/>
      <c r="P48" s="361"/>
      <c r="Q48" s="208"/>
    </row>
    <row r="49" spans="1:17" ht="18.75" customHeight="1" x14ac:dyDescent="0.25">
      <c r="A49" s="227" t="s">
        <v>37</v>
      </c>
      <c r="B49" s="228" t="s">
        <v>39</v>
      </c>
      <c r="C49" s="218"/>
      <c r="D49" s="219"/>
      <c r="E49" s="220"/>
      <c r="F49" s="221"/>
      <c r="G49" s="31" t="s">
        <v>7</v>
      </c>
      <c r="H49" s="11"/>
      <c r="I49" s="11"/>
      <c r="J49" s="11"/>
      <c r="K49" s="27"/>
      <c r="L49" s="140"/>
      <c r="M49" s="27"/>
      <c r="N49" s="140"/>
      <c r="O49" s="27"/>
      <c r="P49" s="372"/>
      <c r="Q49" s="207"/>
    </row>
    <row r="50" spans="1:17" x14ac:dyDescent="0.25">
      <c r="A50" s="227"/>
      <c r="B50" s="228"/>
      <c r="C50" s="218"/>
      <c r="D50" s="202"/>
      <c r="E50" s="205"/>
      <c r="F50" s="222"/>
      <c r="G50" s="30" t="s">
        <v>5</v>
      </c>
      <c r="H50" s="8"/>
      <c r="I50" s="8"/>
      <c r="J50" s="8"/>
      <c r="K50" s="28"/>
      <c r="L50" s="137"/>
      <c r="M50" s="28"/>
      <c r="N50" s="137"/>
      <c r="O50" s="28"/>
      <c r="P50" s="360"/>
      <c r="Q50" s="208"/>
    </row>
    <row r="51" spans="1:17" ht="13.5" customHeight="1" x14ac:dyDescent="0.25">
      <c r="A51" s="227"/>
      <c r="B51" s="228"/>
      <c r="C51" s="218"/>
      <c r="D51" s="202"/>
      <c r="E51" s="205"/>
      <c r="F51" s="222"/>
      <c r="G51" s="30" t="s">
        <v>4</v>
      </c>
      <c r="H51" s="8"/>
      <c r="I51" s="8"/>
      <c r="J51" s="8"/>
      <c r="K51" s="28"/>
      <c r="L51" s="137"/>
      <c r="M51" s="28"/>
      <c r="N51" s="137"/>
      <c r="O51" s="28"/>
      <c r="P51" s="360"/>
      <c r="Q51" s="208"/>
    </row>
    <row r="52" spans="1:17" ht="13.5" customHeight="1" x14ac:dyDescent="0.25">
      <c r="A52" s="227"/>
      <c r="B52" s="228"/>
      <c r="C52" s="218"/>
      <c r="D52" s="203"/>
      <c r="E52" s="206"/>
      <c r="F52" s="223"/>
      <c r="G52" s="30" t="s">
        <v>6</v>
      </c>
      <c r="H52" s="8"/>
      <c r="I52" s="8"/>
      <c r="J52" s="8"/>
      <c r="K52" s="28"/>
      <c r="L52" s="137"/>
      <c r="M52" s="28"/>
      <c r="N52" s="137"/>
      <c r="O52" s="28"/>
      <c r="P52" s="361"/>
      <c r="Q52" s="208"/>
    </row>
    <row r="53" spans="1:17" ht="18.75" customHeight="1" x14ac:dyDescent="0.25">
      <c r="A53" s="227" t="s">
        <v>38</v>
      </c>
      <c r="B53" s="228" t="s">
        <v>40</v>
      </c>
      <c r="C53" s="218"/>
      <c r="D53" s="219"/>
      <c r="E53" s="220"/>
      <c r="F53" s="221"/>
      <c r="G53" s="31" t="s">
        <v>7</v>
      </c>
      <c r="H53" s="11"/>
      <c r="I53" s="11"/>
      <c r="J53" s="11"/>
      <c r="K53" s="27"/>
      <c r="L53" s="140"/>
      <c r="M53" s="27"/>
      <c r="N53" s="140"/>
      <c r="O53" s="27"/>
      <c r="P53" s="372"/>
      <c r="Q53" s="207"/>
    </row>
    <row r="54" spans="1:17" ht="21.75" customHeight="1" x14ac:dyDescent="0.25">
      <c r="A54" s="227"/>
      <c r="B54" s="228"/>
      <c r="C54" s="218"/>
      <c r="D54" s="202"/>
      <c r="E54" s="205"/>
      <c r="F54" s="222"/>
      <c r="G54" s="30" t="s">
        <v>5</v>
      </c>
      <c r="H54" s="8"/>
      <c r="I54" s="8"/>
      <c r="J54" s="8"/>
      <c r="K54" s="28"/>
      <c r="L54" s="137"/>
      <c r="M54" s="28"/>
      <c r="N54" s="137"/>
      <c r="O54" s="28"/>
      <c r="P54" s="360"/>
      <c r="Q54" s="208"/>
    </row>
    <row r="55" spans="1:17" ht="18.75" customHeight="1" x14ac:dyDescent="0.25">
      <c r="A55" s="227"/>
      <c r="B55" s="228"/>
      <c r="C55" s="218"/>
      <c r="D55" s="202"/>
      <c r="E55" s="205"/>
      <c r="F55" s="222"/>
      <c r="G55" s="30" t="s">
        <v>4</v>
      </c>
      <c r="H55" s="8"/>
      <c r="I55" s="8"/>
      <c r="J55" s="8"/>
      <c r="K55" s="28"/>
      <c r="L55" s="137"/>
      <c r="M55" s="28"/>
      <c r="N55" s="137"/>
      <c r="O55" s="28"/>
      <c r="P55" s="360"/>
      <c r="Q55" s="208"/>
    </row>
    <row r="56" spans="1:17" ht="13.5" customHeight="1" x14ac:dyDescent="0.25">
      <c r="A56" s="227"/>
      <c r="B56" s="228"/>
      <c r="C56" s="218"/>
      <c r="D56" s="203"/>
      <c r="E56" s="206"/>
      <c r="F56" s="223"/>
      <c r="G56" s="30" t="s">
        <v>6</v>
      </c>
      <c r="H56" s="8"/>
      <c r="I56" s="8"/>
      <c r="J56" s="8"/>
      <c r="K56" s="28"/>
      <c r="L56" s="137"/>
      <c r="M56" s="28"/>
      <c r="N56" s="137"/>
      <c r="O56" s="28"/>
      <c r="P56" s="361"/>
      <c r="Q56" s="208"/>
    </row>
    <row r="57" spans="1:17" ht="18.75" customHeight="1" x14ac:dyDescent="0.25">
      <c r="A57" s="227" t="s">
        <v>31</v>
      </c>
      <c r="B57" s="228" t="s">
        <v>58</v>
      </c>
      <c r="C57" s="218"/>
      <c r="D57" s="219" t="s">
        <v>54</v>
      </c>
      <c r="E57" s="220" t="s">
        <v>54</v>
      </c>
      <c r="F57" s="221"/>
      <c r="G57" s="31" t="s">
        <v>7</v>
      </c>
      <c r="H57" s="11"/>
      <c r="I57" s="11"/>
      <c r="J57" s="11"/>
      <c r="K57" s="27"/>
      <c r="L57" s="140"/>
      <c r="M57" s="27"/>
      <c r="N57" s="140"/>
      <c r="O57" s="27"/>
      <c r="P57" s="372"/>
      <c r="Q57" s="319"/>
    </row>
    <row r="58" spans="1:17" ht="13.5" customHeight="1" x14ac:dyDescent="0.25">
      <c r="A58" s="227"/>
      <c r="B58" s="228"/>
      <c r="C58" s="218"/>
      <c r="D58" s="202"/>
      <c r="E58" s="205"/>
      <c r="F58" s="222"/>
      <c r="G58" s="30" t="s">
        <v>5</v>
      </c>
      <c r="H58" s="8"/>
      <c r="I58" s="8"/>
      <c r="J58" s="8"/>
      <c r="K58" s="28"/>
      <c r="L58" s="137"/>
      <c r="M58" s="28"/>
      <c r="N58" s="137"/>
      <c r="O58" s="28"/>
      <c r="P58" s="360"/>
      <c r="Q58" s="319"/>
    </row>
    <row r="59" spans="1:17" ht="13.5" customHeight="1" x14ac:dyDescent="0.25">
      <c r="A59" s="227"/>
      <c r="B59" s="228"/>
      <c r="C59" s="218"/>
      <c r="D59" s="202"/>
      <c r="E59" s="205"/>
      <c r="F59" s="222"/>
      <c r="G59" s="30" t="s">
        <v>4</v>
      </c>
      <c r="H59" s="8"/>
      <c r="I59" s="8"/>
      <c r="J59" s="8"/>
      <c r="K59" s="28"/>
      <c r="L59" s="137"/>
      <c r="M59" s="28"/>
      <c r="N59" s="137"/>
      <c r="O59" s="28"/>
      <c r="P59" s="360"/>
      <c r="Q59" s="319"/>
    </row>
    <row r="60" spans="1:17" ht="13.5" customHeight="1" x14ac:dyDescent="0.25">
      <c r="A60" s="227"/>
      <c r="B60" s="228"/>
      <c r="C60" s="218"/>
      <c r="D60" s="203"/>
      <c r="E60" s="206"/>
      <c r="F60" s="223"/>
      <c r="G60" s="30" t="s">
        <v>6</v>
      </c>
      <c r="H60" s="8"/>
      <c r="I60" s="8"/>
      <c r="J60" s="8"/>
      <c r="K60" s="28"/>
      <c r="L60" s="137"/>
      <c r="M60" s="28"/>
      <c r="N60" s="137"/>
      <c r="O60" s="28"/>
      <c r="P60" s="361"/>
      <c r="Q60" s="319"/>
    </row>
    <row r="61" spans="1:17" ht="13.5" customHeight="1" thickBot="1" x14ac:dyDescent="0.3">
      <c r="A61" s="19"/>
      <c r="B61" s="20" t="s">
        <v>16</v>
      </c>
      <c r="C61" s="25"/>
      <c r="D61" s="19"/>
      <c r="E61" s="21"/>
      <c r="F61" s="25"/>
      <c r="G61" s="32"/>
      <c r="H61" s="23"/>
      <c r="I61" s="23"/>
      <c r="J61" s="23"/>
      <c r="K61" s="29"/>
      <c r="L61" s="141"/>
      <c r="M61" s="29"/>
      <c r="N61" s="141"/>
      <c r="O61" s="29"/>
      <c r="P61" s="26"/>
      <c r="Q61" s="24"/>
    </row>
    <row r="63" spans="1:17" x14ac:dyDescent="0.25">
      <c r="G63" s="148"/>
    </row>
    <row r="64" spans="1:17" ht="15.75" customHeight="1" x14ac:dyDescent="0.25">
      <c r="B64" s="373" t="s">
        <v>72</v>
      </c>
      <c r="C64" s="373"/>
      <c r="D64" s="373"/>
      <c r="E64" s="373"/>
      <c r="F64" s="57"/>
      <c r="G64" s="57"/>
      <c r="J64" s="245" t="s">
        <v>48</v>
      </c>
      <c r="K64" s="245"/>
      <c r="L64" s="245"/>
      <c r="M64" s="245"/>
      <c r="N64" s="148"/>
      <c r="O64" s="148"/>
    </row>
    <row r="65" spans="2:15" x14ac:dyDescent="0.25">
      <c r="F65" s="244" t="s">
        <v>73</v>
      </c>
      <c r="G65" s="244"/>
      <c r="J65" s="310" t="s">
        <v>74</v>
      </c>
      <c r="K65" s="310"/>
      <c r="L65" s="310"/>
      <c r="M65" s="310"/>
      <c r="N65" s="146"/>
      <c r="O65" s="146"/>
    </row>
    <row r="66" spans="2:15" ht="15.75" x14ac:dyDescent="0.25">
      <c r="B66" s="246" t="s">
        <v>100</v>
      </c>
      <c r="C66" s="246"/>
      <c r="D66" s="246"/>
      <c r="E66" s="246"/>
      <c r="F66" s="57"/>
      <c r="G66" s="57"/>
      <c r="J66" s="245" t="s">
        <v>48</v>
      </c>
      <c r="K66" s="245"/>
      <c r="L66" s="245"/>
      <c r="M66" s="245"/>
      <c r="N66" s="157"/>
      <c r="O66" s="157"/>
    </row>
    <row r="67" spans="2:15" x14ac:dyDescent="0.25">
      <c r="F67" s="244" t="s">
        <v>73</v>
      </c>
      <c r="G67" s="244"/>
      <c r="J67" s="310" t="s">
        <v>74</v>
      </c>
      <c r="K67" s="310"/>
      <c r="L67" s="310"/>
      <c r="M67" s="310"/>
      <c r="N67" s="157"/>
      <c r="O67" s="157"/>
    </row>
    <row r="68" spans="2:15" x14ac:dyDescent="0.25">
      <c r="F68" s="161"/>
      <c r="G68" s="161"/>
      <c r="J68" s="157"/>
      <c r="K68" s="157"/>
      <c r="L68" s="157"/>
      <c r="M68" s="157"/>
      <c r="N68" s="157"/>
      <c r="O68" s="157"/>
    </row>
    <row r="69" spans="2:15" ht="25.5" x14ac:dyDescent="0.25">
      <c r="B69" s="58" t="s">
        <v>75</v>
      </c>
    </row>
  </sheetData>
  <mergeCells count="121">
    <mergeCell ref="D8:O8"/>
    <mergeCell ref="N9:O9"/>
    <mergeCell ref="P57:P60"/>
    <mergeCell ref="Q57:Q60"/>
    <mergeCell ref="B64:E64"/>
    <mergeCell ref="J64:M64"/>
    <mergeCell ref="Q49:Q52"/>
    <mergeCell ref="Q53:Q56"/>
    <mergeCell ref="P41:P44"/>
    <mergeCell ref="Q41:Q44"/>
    <mergeCell ref="P32:P35"/>
    <mergeCell ref="Q32:Q35"/>
    <mergeCell ref="P24:P27"/>
    <mergeCell ref="Q24:Q27"/>
    <mergeCell ref="P16:P19"/>
    <mergeCell ref="Q16:Q19"/>
    <mergeCell ref="L9:M9"/>
    <mergeCell ref="Q20:Q23"/>
    <mergeCell ref="P28:P31"/>
    <mergeCell ref="Q28:Q31"/>
    <mergeCell ref="F9:F10"/>
    <mergeCell ref="G9:K9"/>
    <mergeCell ref="P20:P23"/>
    <mergeCell ref="F65:G65"/>
    <mergeCell ref="J65:M65"/>
    <mergeCell ref="A57:A60"/>
    <mergeCell ref="B57:B60"/>
    <mergeCell ref="C57:C60"/>
    <mergeCell ref="D57:D60"/>
    <mergeCell ref="E57:E60"/>
    <mergeCell ref="F57:F60"/>
    <mergeCell ref="P49:P52"/>
    <mergeCell ref="A53:A56"/>
    <mergeCell ref="B53:B56"/>
    <mergeCell ref="C53:C56"/>
    <mergeCell ref="D53:D56"/>
    <mergeCell ref="E53:E56"/>
    <mergeCell ref="F53:F56"/>
    <mergeCell ref="P53:P56"/>
    <mergeCell ref="A49:A52"/>
    <mergeCell ref="B49:B52"/>
    <mergeCell ref="C49:C52"/>
    <mergeCell ref="D49:D52"/>
    <mergeCell ref="E49:E52"/>
    <mergeCell ref="F49:F52"/>
    <mergeCell ref="A45:A48"/>
    <mergeCell ref="B45:B48"/>
    <mergeCell ref="C45:C48"/>
    <mergeCell ref="D45:D48"/>
    <mergeCell ref="E45:E48"/>
    <mergeCell ref="F45:F48"/>
    <mergeCell ref="P45:P48"/>
    <mergeCell ref="Q45:Q48"/>
    <mergeCell ref="A41:A44"/>
    <mergeCell ref="B41:B44"/>
    <mergeCell ref="C41:C44"/>
    <mergeCell ref="D41:D44"/>
    <mergeCell ref="E41:E44"/>
    <mergeCell ref="F41:F44"/>
    <mergeCell ref="A37:A40"/>
    <mergeCell ref="B37:B40"/>
    <mergeCell ref="C37:C40"/>
    <mergeCell ref="D37:D40"/>
    <mergeCell ref="E37:E40"/>
    <mergeCell ref="F37:F40"/>
    <mergeCell ref="P37:P40"/>
    <mergeCell ref="Q37:Q40"/>
    <mergeCell ref="A32:A35"/>
    <mergeCell ref="B32:B35"/>
    <mergeCell ref="C32:C35"/>
    <mergeCell ref="D32:D35"/>
    <mergeCell ref="E32:E35"/>
    <mergeCell ref="F32:F35"/>
    <mergeCell ref="A16:A19"/>
    <mergeCell ref="B16:B19"/>
    <mergeCell ref="C16:C19"/>
    <mergeCell ref="D16:D19"/>
    <mergeCell ref="E16:E19"/>
    <mergeCell ref="F16:F19"/>
    <mergeCell ref="A28:A31"/>
    <mergeCell ref="B28:B31"/>
    <mergeCell ref="C28:C31"/>
    <mergeCell ref="D28:D31"/>
    <mergeCell ref="E28:E31"/>
    <mergeCell ref="F28:F31"/>
    <mergeCell ref="A24:A27"/>
    <mergeCell ref="B24:B27"/>
    <mergeCell ref="C24:C27"/>
    <mergeCell ref="D24:D27"/>
    <mergeCell ref="E24:E27"/>
    <mergeCell ref="F24:F27"/>
    <mergeCell ref="A20:A23"/>
    <mergeCell ref="B20:B23"/>
    <mergeCell ref="C20:C23"/>
    <mergeCell ref="D20:D23"/>
    <mergeCell ref="E20:E23"/>
    <mergeCell ref="F20:F23"/>
    <mergeCell ref="B66:E66"/>
    <mergeCell ref="J66:M66"/>
    <mergeCell ref="F67:G67"/>
    <mergeCell ref="J67:M67"/>
    <mergeCell ref="M1:Q1"/>
    <mergeCell ref="M2:Q2"/>
    <mergeCell ref="M3:Q3"/>
    <mergeCell ref="M4:Q4"/>
    <mergeCell ref="A5:Q5"/>
    <mergeCell ref="A6:Q6"/>
    <mergeCell ref="A12:B15"/>
    <mergeCell ref="C12:C15"/>
    <mergeCell ref="D12:D15"/>
    <mergeCell ref="E12:E15"/>
    <mergeCell ref="F12:F15"/>
    <mergeCell ref="P12:P15"/>
    <mergeCell ref="Q12:Q15"/>
    <mergeCell ref="A8:A10"/>
    <mergeCell ref="B8:B10"/>
    <mergeCell ref="C8:C10"/>
    <mergeCell ref="P8:P10"/>
    <mergeCell ref="Q8:Q10"/>
    <mergeCell ref="D9:D10"/>
    <mergeCell ref="E9:E10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  <rowBreaks count="1" manualBreakCount="1">
    <brk id="3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3"/>
  <sheetViews>
    <sheetView view="pageBreakPreview" zoomScaleNormal="100" zoomScaleSheetLayoutView="100" workbookViewId="0">
      <selection activeCell="A6" sqref="A6:I6"/>
    </sheetView>
  </sheetViews>
  <sheetFormatPr defaultColWidth="9.140625" defaultRowHeight="15" x14ac:dyDescent="0.25"/>
  <cols>
    <col min="1" max="1" width="6.5703125" style="7" customWidth="1"/>
    <col min="2" max="2" width="27.5703125" style="4" customWidth="1"/>
    <col min="3" max="3" width="26.5703125" style="4" customWidth="1"/>
    <col min="4" max="4" width="16.5703125" style="4" customWidth="1"/>
    <col min="5" max="5" width="21.5703125" style="4" customWidth="1"/>
    <col min="6" max="6" width="15.85546875" style="4" customWidth="1"/>
    <col min="7" max="7" width="15.5703125" style="4" customWidth="1"/>
    <col min="8" max="8" width="12" style="4" customWidth="1"/>
    <col min="9" max="9" width="18" style="4" customWidth="1"/>
    <col min="10" max="16384" width="9.140625" style="4"/>
  </cols>
  <sheetData>
    <row r="1" spans="1:11" ht="15.75" x14ac:dyDescent="0.25">
      <c r="G1" s="374" t="s">
        <v>69</v>
      </c>
      <c r="H1" s="374"/>
      <c r="I1" s="374"/>
    </row>
    <row r="2" spans="1:11" ht="15.75" x14ac:dyDescent="0.25">
      <c r="G2" s="374" t="s">
        <v>115</v>
      </c>
      <c r="H2" s="374"/>
      <c r="I2" s="374"/>
    </row>
    <row r="3" spans="1:11" ht="15.75" x14ac:dyDescent="0.25">
      <c r="G3" s="374" t="s">
        <v>46</v>
      </c>
      <c r="H3" s="374"/>
      <c r="I3" s="374"/>
    </row>
    <row r="4" spans="1:11" x14ac:dyDescent="0.25">
      <c r="G4" s="151"/>
      <c r="H4" s="153"/>
      <c r="I4" s="160" t="s">
        <v>104</v>
      </c>
    </row>
    <row r="6" spans="1:11" ht="15.75" customHeight="1" x14ac:dyDescent="0.25">
      <c r="A6" s="383" t="s">
        <v>89</v>
      </c>
      <c r="B6" s="383"/>
      <c r="C6" s="383"/>
      <c r="D6" s="383"/>
      <c r="E6" s="383"/>
      <c r="F6" s="383"/>
      <c r="G6" s="383"/>
      <c r="H6" s="383"/>
      <c r="I6" s="383"/>
      <c r="J6" s="44"/>
      <c r="K6" s="44"/>
    </row>
    <row r="7" spans="1:11" ht="15.75" x14ac:dyDescent="0.25">
      <c r="A7" s="382" t="s">
        <v>101</v>
      </c>
      <c r="B7" s="382"/>
      <c r="C7" s="382"/>
      <c r="D7" s="382"/>
      <c r="E7" s="382"/>
      <c r="F7" s="382"/>
      <c r="G7" s="382"/>
      <c r="H7" s="382"/>
      <c r="I7" s="382"/>
      <c r="J7" s="43"/>
      <c r="K7" s="43"/>
    </row>
    <row r="8" spans="1:11" ht="16.5" thickBo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31.5" customHeight="1" x14ac:dyDescent="0.25">
      <c r="A9" s="304" t="s">
        <v>0</v>
      </c>
      <c r="B9" s="329" t="s">
        <v>51</v>
      </c>
      <c r="C9" s="368" t="s">
        <v>102</v>
      </c>
      <c r="D9" s="313" t="s">
        <v>68</v>
      </c>
      <c r="E9" s="375" t="s">
        <v>17</v>
      </c>
      <c r="F9" s="329"/>
      <c r="G9" s="329"/>
      <c r="H9" s="318"/>
      <c r="I9" s="380" t="s">
        <v>82</v>
      </c>
    </row>
    <row r="10" spans="1:11" ht="60.75" customHeight="1" thickBot="1" x14ac:dyDescent="0.3">
      <c r="A10" s="332"/>
      <c r="B10" s="379"/>
      <c r="C10" s="205"/>
      <c r="D10" s="378"/>
      <c r="E10" s="32" t="s">
        <v>64</v>
      </c>
      <c r="F10" s="136" t="s">
        <v>65</v>
      </c>
      <c r="G10" s="22" t="s">
        <v>66</v>
      </c>
      <c r="H10" s="24" t="s">
        <v>67</v>
      </c>
      <c r="I10" s="381"/>
    </row>
    <row r="11" spans="1:11" ht="14.45" thickBot="1" x14ac:dyDescent="0.3">
      <c r="A11" s="36">
        <v>1</v>
      </c>
      <c r="B11" s="37">
        <v>2</v>
      </c>
      <c r="C11" s="37">
        <v>3</v>
      </c>
      <c r="D11" s="38">
        <v>4</v>
      </c>
      <c r="E11" s="39">
        <v>5</v>
      </c>
      <c r="F11" s="37">
        <v>6</v>
      </c>
      <c r="G11" s="37">
        <v>7</v>
      </c>
      <c r="H11" s="40">
        <v>8</v>
      </c>
      <c r="I11" s="49">
        <v>9</v>
      </c>
    </row>
    <row r="12" spans="1:11" ht="38.25" customHeight="1" x14ac:dyDescent="0.25">
      <c r="A12" s="322" t="s">
        <v>55</v>
      </c>
      <c r="B12" s="323"/>
      <c r="C12" s="109" t="s">
        <v>54</v>
      </c>
      <c r="D12" s="101" t="s">
        <v>54</v>
      </c>
      <c r="E12" s="116"/>
      <c r="F12" s="118"/>
      <c r="G12" s="118"/>
      <c r="H12" s="113"/>
      <c r="I12" s="111"/>
    </row>
    <row r="13" spans="1:11" ht="28.5" customHeight="1" x14ac:dyDescent="0.25">
      <c r="A13" s="106" t="s">
        <v>12</v>
      </c>
      <c r="B13" s="108" t="s">
        <v>3</v>
      </c>
      <c r="C13" s="99" t="s">
        <v>54</v>
      </c>
      <c r="D13" s="100" t="s">
        <v>54</v>
      </c>
      <c r="E13" s="115"/>
      <c r="F13" s="117"/>
      <c r="G13" s="117"/>
      <c r="H13" s="112"/>
      <c r="I13" s="110"/>
    </row>
    <row r="14" spans="1:11" ht="23.25" customHeight="1" x14ac:dyDescent="0.25">
      <c r="A14" s="106" t="s">
        <v>8</v>
      </c>
      <c r="B14" s="107" t="s">
        <v>59</v>
      </c>
      <c r="C14" s="99" t="s">
        <v>54</v>
      </c>
      <c r="D14" s="100" t="s">
        <v>54</v>
      </c>
      <c r="E14" s="115"/>
      <c r="F14" s="117"/>
      <c r="G14" s="117"/>
      <c r="H14" s="112"/>
      <c r="I14" s="110"/>
    </row>
    <row r="15" spans="1:11" ht="30" customHeight="1" x14ac:dyDescent="0.25">
      <c r="A15" s="104" t="s">
        <v>28</v>
      </c>
      <c r="B15" s="105" t="s">
        <v>29</v>
      </c>
      <c r="C15" s="99" t="s">
        <v>54</v>
      </c>
      <c r="D15" s="100" t="s">
        <v>54</v>
      </c>
      <c r="E15" s="115"/>
      <c r="F15" s="117"/>
      <c r="G15" s="117"/>
      <c r="H15" s="112"/>
      <c r="I15" s="110"/>
    </row>
    <row r="16" spans="1:11" ht="25.5" x14ac:dyDescent="0.25">
      <c r="A16" s="227" t="s">
        <v>33</v>
      </c>
      <c r="B16" s="228" t="s">
        <v>35</v>
      </c>
      <c r="C16" s="220"/>
      <c r="D16" s="221"/>
      <c r="E16" s="52" t="s">
        <v>10</v>
      </c>
      <c r="F16" s="8"/>
      <c r="G16" s="8"/>
      <c r="H16" s="28"/>
      <c r="I16" s="250"/>
    </row>
    <row r="17" spans="1:9" ht="25.5" x14ac:dyDescent="0.25">
      <c r="A17" s="227"/>
      <c r="B17" s="228"/>
      <c r="C17" s="205"/>
      <c r="D17" s="222"/>
      <c r="E17" s="52" t="s">
        <v>11</v>
      </c>
      <c r="F17" s="8"/>
      <c r="G17" s="8"/>
      <c r="H17" s="28"/>
      <c r="I17" s="251"/>
    </row>
    <row r="18" spans="1:9" ht="13.5" customHeight="1" x14ac:dyDescent="0.25">
      <c r="A18" s="227"/>
      <c r="B18" s="228"/>
      <c r="C18" s="205"/>
      <c r="D18" s="222"/>
      <c r="E18" s="52" t="s">
        <v>16</v>
      </c>
      <c r="F18" s="8"/>
      <c r="G18" s="8"/>
      <c r="H18" s="28"/>
      <c r="I18" s="251"/>
    </row>
    <row r="19" spans="1:9" ht="25.5" customHeight="1" x14ac:dyDescent="0.25">
      <c r="A19" s="227" t="s">
        <v>34</v>
      </c>
      <c r="B19" s="228" t="s">
        <v>36</v>
      </c>
      <c r="C19" s="220"/>
      <c r="D19" s="221"/>
      <c r="E19" s="52" t="s">
        <v>10</v>
      </c>
      <c r="F19" s="8"/>
      <c r="G19" s="8"/>
      <c r="H19" s="28"/>
      <c r="I19" s="250"/>
    </row>
    <row r="20" spans="1:9" ht="25.5" customHeight="1" x14ac:dyDescent="0.25">
      <c r="A20" s="227"/>
      <c r="B20" s="228"/>
      <c r="C20" s="205"/>
      <c r="D20" s="222"/>
      <c r="E20" s="52" t="s">
        <v>11</v>
      </c>
      <c r="F20" s="8"/>
      <c r="G20" s="8"/>
      <c r="H20" s="28"/>
      <c r="I20" s="251"/>
    </row>
    <row r="21" spans="1:9" ht="13.5" customHeight="1" x14ac:dyDescent="0.25">
      <c r="A21" s="227"/>
      <c r="B21" s="228"/>
      <c r="C21" s="205"/>
      <c r="D21" s="222"/>
      <c r="E21" s="52" t="s">
        <v>16</v>
      </c>
      <c r="F21" s="8"/>
      <c r="G21" s="8"/>
      <c r="H21" s="28"/>
      <c r="I21" s="251"/>
    </row>
    <row r="22" spans="1:9" ht="13.5" customHeight="1" x14ac:dyDescent="0.25">
      <c r="A22" s="18"/>
      <c r="B22" s="9" t="s">
        <v>16</v>
      </c>
      <c r="C22" s="60"/>
      <c r="D22" s="47"/>
      <c r="E22" s="53"/>
      <c r="F22" s="14"/>
      <c r="G22" s="14"/>
      <c r="H22" s="54"/>
      <c r="I22" s="50"/>
    </row>
    <row r="23" spans="1:9" ht="28.5" customHeight="1" x14ac:dyDescent="0.25">
      <c r="A23" s="106" t="s">
        <v>13</v>
      </c>
      <c r="B23" s="108" t="s">
        <v>15</v>
      </c>
      <c r="C23" s="99" t="s">
        <v>54</v>
      </c>
      <c r="D23" s="100" t="s">
        <v>54</v>
      </c>
      <c r="E23" s="115"/>
      <c r="F23" s="117"/>
      <c r="G23" s="117"/>
      <c r="H23" s="112"/>
      <c r="I23" s="110"/>
    </row>
    <row r="24" spans="1:9" ht="28.5" customHeight="1" x14ac:dyDescent="0.25">
      <c r="A24" s="106" t="s">
        <v>14</v>
      </c>
      <c r="B24" s="107" t="s">
        <v>56</v>
      </c>
      <c r="C24" s="103" t="s">
        <v>54</v>
      </c>
      <c r="D24" s="102" t="s">
        <v>54</v>
      </c>
      <c r="E24" s="125"/>
      <c r="F24" s="126"/>
      <c r="G24" s="126"/>
      <c r="H24" s="127"/>
      <c r="I24" s="114"/>
    </row>
    <row r="25" spans="1:9" ht="32.25" customHeight="1" x14ac:dyDescent="0.25">
      <c r="A25" s="104" t="s">
        <v>30</v>
      </c>
      <c r="B25" s="105" t="s">
        <v>57</v>
      </c>
      <c r="C25" s="99" t="s">
        <v>54</v>
      </c>
      <c r="D25" s="100" t="s">
        <v>54</v>
      </c>
      <c r="E25" s="115"/>
      <c r="F25" s="117"/>
      <c r="G25" s="117"/>
      <c r="H25" s="112"/>
      <c r="I25" s="110"/>
    </row>
    <row r="26" spans="1:9" ht="26.25" customHeight="1" x14ac:dyDescent="0.25">
      <c r="A26" s="227" t="s">
        <v>37</v>
      </c>
      <c r="B26" s="228" t="s">
        <v>39</v>
      </c>
      <c r="C26" s="220"/>
      <c r="D26" s="221"/>
      <c r="E26" s="52" t="s">
        <v>10</v>
      </c>
      <c r="F26" s="8"/>
      <c r="G26" s="8"/>
      <c r="H26" s="28"/>
      <c r="I26" s="250"/>
    </row>
    <row r="27" spans="1:9" ht="26.25" customHeight="1" x14ac:dyDescent="0.25">
      <c r="A27" s="227"/>
      <c r="B27" s="228"/>
      <c r="C27" s="205"/>
      <c r="D27" s="222"/>
      <c r="E27" s="52" t="s">
        <v>11</v>
      </c>
      <c r="F27" s="8"/>
      <c r="G27" s="8"/>
      <c r="H27" s="28"/>
      <c r="I27" s="251"/>
    </row>
    <row r="28" spans="1:9" ht="13.5" customHeight="1" x14ac:dyDescent="0.25">
      <c r="A28" s="227"/>
      <c r="B28" s="228"/>
      <c r="C28" s="205"/>
      <c r="D28" s="222"/>
      <c r="E28" s="52" t="s">
        <v>16</v>
      </c>
      <c r="F28" s="8"/>
      <c r="G28" s="8"/>
      <c r="H28" s="28"/>
      <c r="I28" s="251"/>
    </row>
    <row r="29" spans="1:9" ht="27" customHeight="1" x14ac:dyDescent="0.25">
      <c r="A29" s="227" t="s">
        <v>38</v>
      </c>
      <c r="B29" s="228" t="s">
        <v>40</v>
      </c>
      <c r="C29" s="220"/>
      <c r="D29" s="221"/>
      <c r="E29" s="52" t="s">
        <v>10</v>
      </c>
      <c r="F29" s="8"/>
      <c r="G29" s="8"/>
      <c r="H29" s="28"/>
      <c r="I29" s="250"/>
    </row>
    <row r="30" spans="1:9" ht="27" customHeight="1" x14ac:dyDescent="0.25">
      <c r="A30" s="227"/>
      <c r="B30" s="228"/>
      <c r="C30" s="205"/>
      <c r="D30" s="222"/>
      <c r="E30" s="52" t="s">
        <v>11</v>
      </c>
      <c r="F30" s="8"/>
      <c r="G30" s="8"/>
      <c r="H30" s="28"/>
      <c r="I30" s="251"/>
    </row>
    <row r="31" spans="1:9" ht="18.75" customHeight="1" x14ac:dyDescent="0.25">
      <c r="A31" s="227"/>
      <c r="B31" s="228"/>
      <c r="C31" s="205"/>
      <c r="D31" s="222"/>
      <c r="E31" s="52" t="s">
        <v>16</v>
      </c>
      <c r="F31" s="8"/>
      <c r="G31" s="8"/>
      <c r="H31" s="28"/>
      <c r="I31" s="251"/>
    </row>
    <row r="32" spans="1:9" ht="13.5" customHeight="1" x14ac:dyDescent="0.25">
      <c r="A32" s="227" t="s">
        <v>31</v>
      </c>
      <c r="B32" s="228" t="s">
        <v>58</v>
      </c>
      <c r="C32" s="220" t="s">
        <v>54</v>
      </c>
      <c r="D32" s="221" t="s">
        <v>54</v>
      </c>
      <c r="E32" s="52"/>
      <c r="F32" s="8"/>
      <c r="G32" s="8"/>
      <c r="H32" s="28"/>
      <c r="I32" s="385"/>
    </row>
    <row r="33" spans="1:11" ht="13.5" customHeight="1" x14ac:dyDescent="0.25">
      <c r="A33" s="227"/>
      <c r="B33" s="228"/>
      <c r="C33" s="205"/>
      <c r="D33" s="222"/>
      <c r="E33" s="52"/>
      <c r="F33" s="8"/>
      <c r="G33" s="8"/>
      <c r="H33" s="28"/>
      <c r="I33" s="385"/>
    </row>
    <row r="34" spans="1:11" ht="13.5" customHeight="1" x14ac:dyDescent="0.25">
      <c r="A34" s="227"/>
      <c r="B34" s="228"/>
      <c r="C34" s="205"/>
      <c r="D34" s="222"/>
      <c r="E34" s="52"/>
      <c r="F34" s="8"/>
      <c r="G34" s="8"/>
      <c r="H34" s="28"/>
      <c r="I34" s="385"/>
    </row>
    <row r="35" spans="1:11" ht="13.5" customHeight="1" x14ac:dyDescent="0.25">
      <c r="A35" s="227"/>
      <c r="B35" s="228"/>
      <c r="C35" s="206"/>
      <c r="D35" s="223"/>
      <c r="E35" s="52"/>
      <c r="F35" s="8"/>
      <c r="G35" s="8"/>
      <c r="H35" s="28"/>
      <c r="I35" s="385"/>
    </row>
    <row r="36" spans="1:11" ht="13.5" customHeight="1" thickBot="1" x14ac:dyDescent="0.3">
      <c r="A36" s="19"/>
      <c r="B36" s="20" t="s">
        <v>16</v>
      </c>
      <c r="C36" s="61"/>
      <c r="D36" s="48"/>
      <c r="E36" s="55"/>
      <c r="F36" s="23"/>
      <c r="G36" s="23"/>
      <c r="H36" s="29"/>
      <c r="I36" s="51"/>
    </row>
    <row r="39" spans="1:11" s="10" customFormat="1" ht="17.25" customHeight="1" x14ac:dyDescent="0.25">
      <c r="A39" s="376" t="s">
        <v>72</v>
      </c>
      <c r="B39" s="376"/>
      <c r="C39" s="376"/>
      <c r="D39" s="376"/>
      <c r="E39" s="162"/>
      <c r="F39" s="162"/>
      <c r="G39" s="15"/>
      <c r="H39" s="158"/>
      <c r="I39" s="158"/>
      <c r="J39" s="377"/>
      <c r="K39" s="377"/>
    </row>
    <row r="40" spans="1:11" s="10" customFormat="1" ht="19.5" customHeight="1" x14ac:dyDescent="0.25">
      <c r="A40" s="159"/>
      <c r="B40" s="159"/>
      <c r="C40" s="159"/>
      <c r="D40" s="159"/>
      <c r="E40" s="244" t="s">
        <v>73</v>
      </c>
      <c r="F40" s="244"/>
      <c r="H40" s="244" t="s">
        <v>74</v>
      </c>
      <c r="I40" s="244"/>
      <c r="J40" s="158"/>
      <c r="K40" s="158"/>
    </row>
    <row r="41" spans="1:11" s="10" customFormat="1" ht="19.5" customHeight="1" x14ac:dyDescent="0.25">
      <c r="A41" s="376" t="s">
        <v>103</v>
      </c>
      <c r="B41" s="376"/>
      <c r="C41" s="376"/>
      <c r="D41" s="376"/>
      <c r="E41" s="57"/>
      <c r="F41" s="57"/>
      <c r="G41" s="4"/>
      <c r="H41" s="386"/>
      <c r="I41" s="386"/>
      <c r="J41" s="158"/>
      <c r="K41" s="158"/>
    </row>
    <row r="42" spans="1:11" s="10" customFormat="1" ht="19.5" customHeight="1" x14ac:dyDescent="0.25">
      <c r="A42" s="7"/>
      <c r="B42" s="5"/>
      <c r="C42" s="5"/>
      <c r="D42" s="4"/>
      <c r="E42" s="244" t="s">
        <v>73</v>
      </c>
      <c r="F42" s="244"/>
      <c r="G42" s="152"/>
      <c r="H42" s="244" t="s">
        <v>74</v>
      </c>
      <c r="I42" s="244"/>
      <c r="J42" s="158"/>
      <c r="K42" s="158"/>
    </row>
    <row r="43" spans="1:11" s="10" customFormat="1" x14ac:dyDescent="0.25">
      <c r="A43" s="384" t="s">
        <v>75</v>
      </c>
      <c r="B43" s="384"/>
      <c r="C43" s="62"/>
      <c r="H43" s="13"/>
    </row>
  </sheetData>
  <mergeCells count="46">
    <mergeCell ref="H42:I42"/>
    <mergeCell ref="E40:F40"/>
    <mergeCell ref="A43:B43"/>
    <mergeCell ref="I29:I31"/>
    <mergeCell ref="A26:A28"/>
    <mergeCell ref="B26:B28"/>
    <mergeCell ref="C26:C28"/>
    <mergeCell ref="I26:I28"/>
    <mergeCell ref="A32:A35"/>
    <mergeCell ref="B32:B35"/>
    <mergeCell ref="C32:C35"/>
    <mergeCell ref="I32:I35"/>
    <mergeCell ref="D26:D28"/>
    <mergeCell ref="D29:D31"/>
    <mergeCell ref="H40:I40"/>
    <mergeCell ref="H41:I41"/>
    <mergeCell ref="A41:D41"/>
    <mergeCell ref="E42:F42"/>
    <mergeCell ref="G2:I2"/>
    <mergeCell ref="G1:I1"/>
    <mergeCell ref="J39:K39"/>
    <mergeCell ref="A39:D39"/>
    <mergeCell ref="D9:D10"/>
    <mergeCell ref="C9:C10"/>
    <mergeCell ref="B9:B10"/>
    <mergeCell ref="I9:I10"/>
    <mergeCell ref="A7:I7"/>
    <mergeCell ref="A6:I6"/>
    <mergeCell ref="A29:A31"/>
    <mergeCell ref="B29:B31"/>
    <mergeCell ref="C29:C31"/>
    <mergeCell ref="I16:I18"/>
    <mergeCell ref="D32:D35"/>
    <mergeCell ref="A19:A21"/>
    <mergeCell ref="B19:B21"/>
    <mergeCell ref="C19:C21"/>
    <mergeCell ref="G3:I3"/>
    <mergeCell ref="I19:I21"/>
    <mergeCell ref="D19:D21"/>
    <mergeCell ref="A9:A10"/>
    <mergeCell ref="A12:B12"/>
    <mergeCell ref="E9:H9"/>
    <mergeCell ref="A16:A18"/>
    <mergeCell ref="B16:B18"/>
    <mergeCell ref="C16:C18"/>
    <mergeCell ref="D16:D18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r:id="rId1"/>
  <rowBreaks count="1" manualBreakCount="1">
    <brk id="2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"/>
  <sheetViews>
    <sheetView view="pageBreakPreview" zoomScaleNormal="100" zoomScaleSheetLayoutView="100" workbookViewId="0">
      <selection activeCell="A6" sqref="A6:J6"/>
    </sheetView>
  </sheetViews>
  <sheetFormatPr defaultColWidth="9.140625" defaultRowHeight="15" x14ac:dyDescent="0.25"/>
  <cols>
    <col min="1" max="1" width="6" style="6" customWidth="1"/>
    <col min="2" max="2" width="31.5703125" style="4" customWidth="1"/>
    <col min="3" max="3" width="30.85546875" style="4" customWidth="1"/>
    <col min="4" max="4" width="7.42578125" style="4" customWidth="1"/>
    <col min="5" max="5" width="17" style="4" customWidth="1"/>
    <col min="6" max="7" width="13.140625" style="4" customWidth="1"/>
    <col min="8" max="8" width="18.7109375" style="4" customWidth="1"/>
    <col min="9" max="9" width="16.140625" style="4" customWidth="1"/>
    <col min="10" max="10" width="22.28515625" style="4" customWidth="1"/>
    <col min="11" max="16384" width="9.140625" style="4"/>
  </cols>
  <sheetData>
    <row r="1" spans="1:11" ht="15.75" x14ac:dyDescent="0.25">
      <c r="A1" s="7"/>
      <c r="D1" s="6"/>
      <c r="I1" s="374" t="s">
        <v>70</v>
      </c>
      <c r="J1" s="374"/>
    </row>
    <row r="2" spans="1:11" ht="15.75" x14ac:dyDescent="0.25">
      <c r="A2" s="7"/>
      <c r="D2" s="6"/>
      <c r="I2" s="374" t="s">
        <v>115</v>
      </c>
      <c r="J2" s="374"/>
    </row>
    <row r="3" spans="1:11" ht="15.75" x14ac:dyDescent="0.25">
      <c r="A3" s="7"/>
      <c r="D3" s="6"/>
      <c r="I3" s="374" t="s">
        <v>46</v>
      </c>
      <c r="J3" s="374"/>
    </row>
    <row r="4" spans="1:11" x14ac:dyDescent="0.25">
      <c r="A4" s="7"/>
      <c r="D4" s="6"/>
      <c r="I4" s="390" t="s">
        <v>71</v>
      </c>
      <c r="J4" s="391"/>
    </row>
    <row r="5" spans="1:11" x14ac:dyDescent="0.25">
      <c r="A5" s="7"/>
      <c r="D5" s="6"/>
      <c r="I5" s="63"/>
      <c r="J5" s="64"/>
    </row>
    <row r="6" spans="1:11" ht="18.75" customHeight="1" x14ac:dyDescent="0.25">
      <c r="A6" s="383" t="s">
        <v>106</v>
      </c>
      <c r="B6" s="383"/>
      <c r="C6" s="383"/>
      <c r="D6" s="383"/>
      <c r="E6" s="383"/>
      <c r="F6" s="383"/>
      <c r="G6" s="383"/>
      <c r="H6" s="383"/>
      <c r="I6" s="383"/>
      <c r="J6" s="383"/>
      <c r="K6" s="45"/>
    </row>
    <row r="7" spans="1:11" ht="18.75" customHeight="1" x14ac:dyDescent="0.25">
      <c r="A7" s="382" t="s">
        <v>105</v>
      </c>
      <c r="B7" s="382"/>
      <c r="C7" s="382"/>
      <c r="D7" s="382"/>
      <c r="E7" s="382"/>
      <c r="F7" s="382"/>
      <c r="G7" s="382"/>
      <c r="H7" s="382"/>
      <c r="I7" s="382"/>
      <c r="J7" s="382"/>
      <c r="K7" s="46"/>
    </row>
    <row r="8" spans="1:11" ht="18.75" customHeight="1" thickBot="1" x14ac:dyDescent="0.3">
      <c r="A8" s="7"/>
      <c r="B8" s="7"/>
      <c r="C8" s="58"/>
      <c r="D8" s="7"/>
      <c r="E8" s="7"/>
      <c r="F8" s="7"/>
      <c r="G8" s="7"/>
      <c r="H8" s="7"/>
      <c r="I8" s="7"/>
      <c r="J8" s="7"/>
      <c r="K8" s="2"/>
    </row>
    <row r="9" spans="1:11" ht="18" customHeight="1" x14ac:dyDescent="0.25">
      <c r="A9" s="387" t="s">
        <v>22</v>
      </c>
      <c r="B9" s="393" t="s">
        <v>108</v>
      </c>
      <c r="C9" s="368" t="s">
        <v>107</v>
      </c>
      <c r="D9" s="406" t="s">
        <v>23</v>
      </c>
      <c r="E9" s="387" t="s">
        <v>20</v>
      </c>
      <c r="F9" s="393"/>
      <c r="G9" s="394"/>
      <c r="H9" s="395" t="s">
        <v>79</v>
      </c>
      <c r="I9" s="398" t="s">
        <v>80</v>
      </c>
      <c r="J9" s="401" t="s">
        <v>83</v>
      </c>
    </row>
    <row r="10" spans="1:11" ht="38.25" customHeight="1" x14ac:dyDescent="0.25">
      <c r="A10" s="388"/>
      <c r="B10" s="404"/>
      <c r="C10" s="205"/>
      <c r="D10" s="407"/>
      <c r="E10" s="66" t="s">
        <v>42</v>
      </c>
      <c r="F10" s="399" t="s">
        <v>41</v>
      </c>
      <c r="G10" s="402"/>
      <c r="H10" s="396"/>
      <c r="I10" s="399"/>
      <c r="J10" s="402"/>
    </row>
    <row r="11" spans="1:11" ht="32.25" customHeight="1" thickBot="1" x14ac:dyDescent="0.3">
      <c r="A11" s="389"/>
      <c r="B11" s="405"/>
      <c r="C11" s="392"/>
      <c r="D11" s="408"/>
      <c r="E11" s="69" t="s">
        <v>24</v>
      </c>
      <c r="F11" s="88" t="s">
        <v>25</v>
      </c>
      <c r="G11" s="89" t="s">
        <v>24</v>
      </c>
      <c r="H11" s="397"/>
      <c r="I11" s="400"/>
      <c r="J11" s="403"/>
    </row>
    <row r="12" spans="1:11" ht="14.45" thickBot="1" x14ac:dyDescent="0.3">
      <c r="A12" s="90">
        <v>1</v>
      </c>
      <c r="B12" s="91">
        <v>2</v>
      </c>
      <c r="C12" s="37">
        <v>3</v>
      </c>
      <c r="D12" s="94">
        <v>4</v>
      </c>
      <c r="E12" s="90">
        <v>5</v>
      </c>
      <c r="F12" s="91">
        <v>6</v>
      </c>
      <c r="G12" s="96">
        <v>7</v>
      </c>
      <c r="H12" s="95">
        <v>8</v>
      </c>
      <c r="I12" s="92">
        <v>9</v>
      </c>
      <c r="J12" s="93">
        <v>10</v>
      </c>
    </row>
    <row r="13" spans="1:11" ht="27.75" customHeight="1" x14ac:dyDescent="0.25">
      <c r="A13" s="409" t="s">
        <v>76</v>
      </c>
      <c r="B13" s="410"/>
      <c r="C13" s="410"/>
      <c r="D13" s="410"/>
      <c r="E13" s="410"/>
      <c r="F13" s="410"/>
      <c r="G13" s="410"/>
      <c r="H13" s="410"/>
      <c r="I13" s="410"/>
      <c r="J13" s="411"/>
    </row>
    <row r="14" spans="1:11" ht="26.25" customHeight="1" x14ac:dyDescent="0.25">
      <c r="A14" s="66"/>
      <c r="B14" s="417" t="s">
        <v>49</v>
      </c>
      <c r="C14" s="417"/>
      <c r="D14" s="417"/>
      <c r="E14" s="417"/>
      <c r="F14" s="417"/>
      <c r="G14" s="417"/>
      <c r="H14" s="417"/>
      <c r="I14" s="417"/>
      <c r="J14" s="418"/>
    </row>
    <row r="15" spans="1:11" x14ac:dyDescent="0.25">
      <c r="A15" s="66"/>
      <c r="B15" s="78" t="s">
        <v>77</v>
      </c>
      <c r="C15" s="78"/>
      <c r="D15" s="79"/>
      <c r="E15" s="80"/>
      <c r="F15" s="78"/>
      <c r="G15" s="81"/>
      <c r="H15" s="82"/>
      <c r="I15" s="78"/>
      <c r="J15" s="81"/>
    </row>
    <row r="16" spans="1:11" x14ac:dyDescent="0.25">
      <c r="A16" s="66"/>
      <c r="B16" s="3" t="s">
        <v>78</v>
      </c>
      <c r="C16" s="3"/>
      <c r="D16" s="72"/>
      <c r="E16" s="74"/>
      <c r="F16" s="3"/>
      <c r="G16" s="65"/>
      <c r="H16" s="75"/>
      <c r="I16" s="3"/>
      <c r="J16" s="65"/>
    </row>
    <row r="17" spans="1:10" ht="13.9" x14ac:dyDescent="0.25">
      <c r="A17" s="66"/>
      <c r="B17" s="3" t="s">
        <v>18</v>
      </c>
      <c r="C17" s="3"/>
      <c r="D17" s="72"/>
      <c r="E17" s="74"/>
      <c r="F17" s="3"/>
      <c r="G17" s="65"/>
      <c r="H17" s="75"/>
      <c r="I17" s="3"/>
      <c r="J17" s="65"/>
    </row>
    <row r="18" spans="1:10" ht="21" customHeight="1" x14ac:dyDescent="0.25">
      <c r="A18" s="97" t="s">
        <v>12</v>
      </c>
      <c r="B18" s="412" t="s">
        <v>26</v>
      </c>
      <c r="C18" s="413"/>
      <c r="D18" s="413"/>
      <c r="E18" s="413"/>
      <c r="F18" s="413"/>
      <c r="G18" s="413"/>
      <c r="H18" s="413"/>
      <c r="I18" s="413"/>
      <c r="J18" s="414"/>
    </row>
    <row r="19" spans="1:10" ht="22.5" customHeight="1" x14ac:dyDescent="0.25">
      <c r="A19" s="68"/>
      <c r="B19" s="415" t="s">
        <v>43</v>
      </c>
      <c r="C19" s="415"/>
      <c r="D19" s="415"/>
      <c r="E19" s="415"/>
      <c r="F19" s="415"/>
      <c r="G19" s="415"/>
      <c r="H19" s="415"/>
      <c r="I19" s="415"/>
      <c r="J19" s="416"/>
    </row>
    <row r="20" spans="1:10" x14ac:dyDescent="0.25">
      <c r="A20" s="66" t="s">
        <v>8</v>
      </c>
      <c r="B20" s="78" t="s">
        <v>77</v>
      </c>
      <c r="C20" s="78"/>
      <c r="D20" s="79"/>
      <c r="E20" s="80"/>
      <c r="F20" s="78"/>
      <c r="G20" s="81"/>
      <c r="H20" s="82"/>
      <c r="I20" s="78"/>
      <c r="J20" s="81"/>
    </row>
    <row r="21" spans="1:10" x14ac:dyDescent="0.25">
      <c r="A21" s="67" t="s">
        <v>9</v>
      </c>
      <c r="B21" s="3" t="s">
        <v>78</v>
      </c>
      <c r="C21" s="3"/>
      <c r="D21" s="72"/>
      <c r="E21" s="74"/>
      <c r="F21" s="3"/>
      <c r="G21" s="65"/>
      <c r="H21" s="75"/>
      <c r="I21" s="3"/>
      <c r="J21" s="65"/>
    </row>
    <row r="22" spans="1:10" x14ac:dyDescent="0.25">
      <c r="A22" s="66"/>
      <c r="B22" s="83" t="s">
        <v>16</v>
      </c>
      <c r="C22" s="83"/>
      <c r="D22" s="84"/>
      <c r="E22" s="85"/>
      <c r="F22" s="83"/>
      <c r="G22" s="86"/>
      <c r="H22" s="87"/>
      <c r="I22" s="83"/>
      <c r="J22" s="86"/>
    </row>
    <row r="23" spans="1:10" ht="22.5" customHeight="1" x14ac:dyDescent="0.25">
      <c r="A23" s="68"/>
      <c r="B23" s="415" t="s">
        <v>44</v>
      </c>
      <c r="C23" s="415"/>
      <c r="D23" s="415"/>
      <c r="E23" s="415"/>
      <c r="F23" s="415"/>
      <c r="G23" s="415"/>
      <c r="H23" s="415"/>
      <c r="I23" s="415"/>
      <c r="J23" s="416"/>
    </row>
    <row r="24" spans="1:10" x14ac:dyDescent="0.25">
      <c r="A24" s="66" t="s">
        <v>8</v>
      </c>
      <c r="B24" s="78" t="s">
        <v>77</v>
      </c>
      <c r="C24" s="78"/>
      <c r="D24" s="79"/>
      <c r="E24" s="80"/>
      <c r="F24" s="78"/>
      <c r="G24" s="81"/>
      <c r="H24" s="82"/>
      <c r="I24" s="78"/>
      <c r="J24" s="81"/>
    </row>
    <row r="25" spans="1:10" x14ac:dyDescent="0.25">
      <c r="A25" s="66" t="s">
        <v>9</v>
      </c>
      <c r="B25" s="3" t="s">
        <v>78</v>
      </c>
      <c r="C25" s="3"/>
      <c r="D25" s="72"/>
      <c r="E25" s="74"/>
      <c r="F25" s="3"/>
      <c r="G25" s="65"/>
      <c r="H25" s="75"/>
      <c r="I25" s="3"/>
      <c r="J25" s="65"/>
    </row>
    <row r="26" spans="1:10" x14ac:dyDescent="0.25">
      <c r="A26" s="66"/>
      <c r="B26" s="3" t="s">
        <v>16</v>
      </c>
      <c r="C26" s="3"/>
      <c r="D26" s="72"/>
      <c r="E26" s="74"/>
      <c r="F26" s="3"/>
      <c r="G26" s="65"/>
      <c r="H26" s="75"/>
      <c r="I26" s="3"/>
      <c r="J26" s="65"/>
    </row>
    <row r="27" spans="1:10" ht="23.25" customHeight="1" x14ac:dyDescent="0.25">
      <c r="A27" s="98" t="s">
        <v>13</v>
      </c>
      <c r="B27" s="412" t="s">
        <v>27</v>
      </c>
      <c r="C27" s="413"/>
      <c r="D27" s="413"/>
      <c r="E27" s="413"/>
      <c r="F27" s="413"/>
      <c r="G27" s="413"/>
      <c r="H27" s="413"/>
      <c r="I27" s="413"/>
      <c r="J27" s="414"/>
    </row>
    <row r="28" spans="1:10" ht="23.25" customHeight="1" x14ac:dyDescent="0.25">
      <c r="A28" s="68"/>
      <c r="B28" s="415" t="s">
        <v>43</v>
      </c>
      <c r="C28" s="415"/>
      <c r="D28" s="415"/>
      <c r="E28" s="415"/>
      <c r="F28" s="415"/>
      <c r="G28" s="415"/>
      <c r="H28" s="415"/>
      <c r="I28" s="415"/>
      <c r="J28" s="416"/>
    </row>
    <row r="29" spans="1:10" x14ac:dyDescent="0.25">
      <c r="A29" s="66" t="s">
        <v>14</v>
      </c>
      <c r="B29" s="78" t="s">
        <v>77</v>
      </c>
      <c r="C29" s="78"/>
      <c r="D29" s="79"/>
      <c r="E29" s="80"/>
      <c r="F29" s="78"/>
      <c r="G29" s="81"/>
      <c r="H29" s="82"/>
      <c r="I29" s="78"/>
      <c r="J29" s="81"/>
    </row>
    <row r="30" spans="1:10" x14ac:dyDescent="0.25">
      <c r="A30" s="66" t="s">
        <v>19</v>
      </c>
      <c r="B30" s="3" t="s">
        <v>78</v>
      </c>
      <c r="C30" s="3"/>
      <c r="D30" s="72"/>
      <c r="E30" s="74"/>
      <c r="F30" s="3"/>
      <c r="G30" s="65"/>
      <c r="H30" s="75"/>
      <c r="I30" s="3"/>
      <c r="J30" s="65"/>
    </row>
    <row r="31" spans="1:10" x14ac:dyDescent="0.25">
      <c r="A31" s="120" t="s">
        <v>2</v>
      </c>
      <c r="B31" s="3"/>
      <c r="C31" s="3"/>
      <c r="D31" s="72"/>
      <c r="E31" s="74"/>
      <c r="F31" s="3"/>
      <c r="G31" s="65"/>
      <c r="H31" s="75"/>
      <c r="I31" s="3"/>
      <c r="J31" s="65"/>
    </row>
    <row r="32" spans="1:10" ht="23.25" customHeight="1" x14ac:dyDescent="0.25">
      <c r="A32" s="68"/>
      <c r="B32" s="415" t="s">
        <v>44</v>
      </c>
      <c r="C32" s="415"/>
      <c r="D32" s="415"/>
      <c r="E32" s="415"/>
      <c r="F32" s="415"/>
      <c r="G32" s="415"/>
      <c r="H32" s="415"/>
      <c r="I32" s="415"/>
      <c r="J32" s="416"/>
    </row>
    <row r="33" spans="1:11" x14ac:dyDescent="0.25">
      <c r="A33" s="66" t="s">
        <v>14</v>
      </c>
      <c r="B33" s="78" t="s">
        <v>77</v>
      </c>
      <c r="C33" s="78"/>
      <c r="D33" s="79"/>
      <c r="E33" s="80"/>
      <c r="F33" s="78"/>
      <c r="G33" s="81"/>
      <c r="H33" s="82"/>
      <c r="I33" s="78"/>
      <c r="J33" s="81"/>
    </row>
    <row r="34" spans="1:11" x14ac:dyDescent="0.25">
      <c r="A34" s="66" t="s">
        <v>19</v>
      </c>
      <c r="B34" s="3" t="s">
        <v>78</v>
      </c>
      <c r="C34" s="3"/>
      <c r="D34" s="72"/>
      <c r="E34" s="74"/>
      <c r="F34" s="3"/>
      <c r="G34" s="65"/>
      <c r="H34" s="75"/>
      <c r="I34" s="3"/>
      <c r="J34" s="65"/>
    </row>
    <row r="35" spans="1:11" ht="15.75" thickBot="1" x14ac:dyDescent="0.3">
      <c r="A35" s="69"/>
      <c r="B35" s="70" t="s">
        <v>16</v>
      </c>
      <c r="C35" s="70"/>
      <c r="D35" s="76"/>
      <c r="E35" s="73"/>
      <c r="F35" s="70"/>
      <c r="G35" s="71"/>
      <c r="H35" s="77"/>
      <c r="I35" s="70"/>
      <c r="J35" s="71"/>
    </row>
    <row r="37" spans="1:11" s="10" customFormat="1" ht="33.75" customHeight="1" x14ac:dyDescent="0.25">
      <c r="A37" s="376" t="s">
        <v>72</v>
      </c>
      <c r="B37" s="376"/>
      <c r="C37" s="376"/>
      <c r="D37" s="376"/>
      <c r="E37" s="57"/>
      <c r="F37" s="57"/>
      <c r="G37" s="15"/>
      <c r="H37" s="386"/>
      <c r="I37" s="386"/>
      <c r="J37" s="377"/>
      <c r="K37" s="377"/>
    </row>
    <row r="38" spans="1:11" s="10" customFormat="1" ht="15" customHeight="1" x14ac:dyDescent="0.25">
      <c r="A38" s="12"/>
      <c r="E38" s="244" t="s">
        <v>73</v>
      </c>
      <c r="F38" s="244"/>
      <c r="H38" s="244" t="s">
        <v>74</v>
      </c>
      <c r="I38" s="244"/>
      <c r="K38" s="56"/>
    </row>
    <row r="39" spans="1:11" s="10" customFormat="1" ht="15" customHeight="1" x14ac:dyDescent="0.25">
      <c r="A39" s="376" t="s">
        <v>103</v>
      </c>
      <c r="B39" s="376"/>
      <c r="C39" s="376"/>
      <c r="D39" s="376"/>
      <c r="E39" s="57"/>
      <c r="F39" s="57"/>
      <c r="G39" s="4"/>
      <c r="H39" s="386"/>
      <c r="I39" s="386"/>
      <c r="K39" s="56"/>
    </row>
    <row r="40" spans="1:11" s="10" customFormat="1" ht="15" customHeight="1" x14ac:dyDescent="0.25">
      <c r="A40" s="7"/>
      <c r="B40" s="5"/>
      <c r="C40" s="5"/>
      <c r="D40" s="4"/>
      <c r="E40" s="244" t="s">
        <v>73</v>
      </c>
      <c r="F40" s="244"/>
      <c r="G40" s="152"/>
      <c r="H40" s="244" t="s">
        <v>74</v>
      </c>
      <c r="I40" s="244"/>
      <c r="K40" s="56"/>
    </row>
    <row r="41" spans="1:11" s="10" customFormat="1" ht="15" customHeight="1" x14ac:dyDescent="0.25">
      <c r="A41" s="12"/>
      <c r="E41" s="161"/>
      <c r="F41" s="161"/>
      <c r="H41" s="161"/>
      <c r="I41" s="161"/>
      <c r="K41" s="56"/>
    </row>
    <row r="42" spans="1:11" s="10" customFormat="1" x14ac:dyDescent="0.25">
      <c r="A42" s="384" t="s">
        <v>75</v>
      </c>
      <c r="B42" s="384"/>
      <c r="C42" s="62"/>
      <c r="H42" s="13"/>
    </row>
    <row r="43" spans="1:11" x14ac:dyDescent="0.25">
      <c r="A43" s="7"/>
    </row>
  </sheetData>
  <mergeCells count="33">
    <mergeCell ref="E38:F38"/>
    <mergeCell ref="H38:I38"/>
    <mergeCell ref="A42:B42"/>
    <mergeCell ref="A39:D39"/>
    <mergeCell ref="H39:I39"/>
    <mergeCell ref="E40:F40"/>
    <mergeCell ref="H40:I40"/>
    <mergeCell ref="A13:J13"/>
    <mergeCell ref="B18:J18"/>
    <mergeCell ref="B27:J27"/>
    <mergeCell ref="A37:D37"/>
    <mergeCell ref="H37:I37"/>
    <mergeCell ref="J37:K37"/>
    <mergeCell ref="B32:J32"/>
    <mergeCell ref="B14:J14"/>
    <mergeCell ref="B19:J19"/>
    <mergeCell ref="B23:J23"/>
    <mergeCell ref="B28:J28"/>
    <mergeCell ref="A9:A11"/>
    <mergeCell ref="I1:J1"/>
    <mergeCell ref="I4:J4"/>
    <mergeCell ref="I3:J3"/>
    <mergeCell ref="I2:J2"/>
    <mergeCell ref="A6:J6"/>
    <mergeCell ref="A7:J7"/>
    <mergeCell ref="C9:C11"/>
    <mergeCell ref="E9:G9"/>
    <mergeCell ref="H9:H11"/>
    <mergeCell ref="I9:I11"/>
    <mergeCell ref="J9:J11"/>
    <mergeCell ref="B9:B11"/>
    <mergeCell ref="D9:D11"/>
    <mergeCell ref="F10:G10"/>
  </mergeCells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FF"/>
    <pageSetUpPr fitToPage="1"/>
  </sheetPr>
  <dimension ref="A1:S67"/>
  <sheetViews>
    <sheetView topLeftCell="A16" zoomScaleNormal="100" zoomScaleSheetLayoutView="100" workbookViewId="0">
      <selection activeCell="L12" sqref="L12"/>
    </sheetView>
  </sheetViews>
  <sheetFormatPr defaultColWidth="9.140625" defaultRowHeight="15" x14ac:dyDescent="0.25"/>
  <cols>
    <col min="1" max="1" width="6.5703125" style="12" customWidth="1"/>
    <col min="2" max="2" width="27.42578125" style="10" customWidth="1"/>
    <col min="3" max="3" width="29.42578125" style="10" customWidth="1"/>
    <col min="4" max="4" width="19.5703125" style="10" customWidth="1"/>
    <col min="5" max="5" width="8.7109375" style="132" customWidth="1"/>
    <col min="6" max="6" width="14.140625" style="10" customWidth="1"/>
    <col min="7" max="7" width="9.7109375" style="10" customWidth="1"/>
    <col min="8" max="8" width="10.42578125" style="10" customWidth="1"/>
    <col min="9" max="9" width="11.7109375" style="10" customWidth="1"/>
    <col min="10" max="10" width="10.42578125" style="10" customWidth="1"/>
    <col min="11" max="13" width="10.5703125" style="10" customWidth="1"/>
    <col min="14" max="14" width="14.5703125" style="10" customWidth="1"/>
    <col min="15" max="16384" width="9.140625" style="10"/>
  </cols>
  <sheetData>
    <row r="1" spans="1:19" ht="17.25" customHeight="1" x14ac:dyDescent="0.25">
      <c r="C1" s="17"/>
      <c r="K1" s="298" t="s">
        <v>88</v>
      </c>
      <c r="L1" s="298"/>
      <c r="M1" s="298"/>
      <c r="N1" s="298"/>
    </row>
    <row r="2" spans="1:19" ht="15.75" x14ac:dyDescent="0.25">
      <c r="C2" s="17"/>
      <c r="K2" s="298" t="s">
        <v>114</v>
      </c>
      <c r="L2" s="298"/>
      <c r="M2" s="298"/>
      <c r="N2" s="298"/>
    </row>
    <row r="3" spans="1:19" ht="15.75" x14ac:dyDescent="0.25">
      <c r="K3" s="298" t="s">
        <v>46</v>
      </c>
      <c r="L3" s="298"/>
      <c r="M3" s="298"/>
      <c r="N3" s="298"/>
    </row>
    <row r="4" spans="1:19" ht="15.75" x14ac:dyDescent="0.25">
      <c r="K4" s="303" t="s">
        <v>50</v>
      </c>
      <c r="L4" s="303"/>
      <c r="M4" s="303"/>
      <c r="N4" s="298"/>
    </row>
    <row r="5" spans="1:19" ht="15.75" x14ac:dyDescent="0.25">
      <c r="A5" s="300" t="s">
        <v>120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9" ht="15.75" x14ac:dyDescent="0.25">
      <c r="A6" s="305" t="s">
        <v>109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</row>
    <row r="7" spans="1:19" ht="15.75" thickBot="1" x14ac:dyDescent="0.3">
      <c r="A7" s="121"/>
      <c r="B7" s="15"/>
      <c r="C7" s="15"/>
      <c r="D7" s="15"/>
      <c r="E7" s="134"/>
      <c r="F7" s="15"/>
      <c r="G7" s="15"/>
      <c r="H7" s="15"/>
      <c r="I7" s="15"/>
      <c r="J7" s="15"/>
      <c r="K7" s="15"/>
      <c r="L7" s="15"/>
      <c r="M7" s="15"/>
      <c r="N7" s="15"/>
    </row>
    <row r="8" spans="1:19" ht="21.75" customHeight="1" thickBot="1" x14ac:dyDescent="0.3">
      <c r="A8" s="304" t="s">
        <v>0</v>
      </c>
      <c r="B8" s="329" t="s">
        <v>51</v>
      </c>
      <c r="C8" s="313" t="s">
        <v>110</v>
      </c>
      <c r="D8" s="337" t="s">
        <v>111</v>
      </c>
      <c r="E8" s="338"/>
      <c r="F8" s="338"/>
      <c r="G8" s="338"/>
      <c r="H8" s="338"/>
      <c r="I8" s="338"/>
      <c r="J8" s="338"/>
      <c r="K8" s="338"/>
      <c r="L8" s="339"/>
      <c r="M8" s="340"/>
      <c r="N8" s="424" t="s">
        <v>84</v>
      </c>
    </row>
    <row r="9" spans="1:19" ht="45.75" customHeight="1" x14ac:dyDescent="0.25">
      <c r="A9" s="227"/>
      <c r="B9" s="330"/>
      <c r="C9" s="314"/>
      <c r="D9" s="256" t="s">
        <v>62</v>
      </c>
      <c r="E9" s="427" t="s">
        <v>1</v>
      </c>
      <c r="F9" s="428"/>
      <c r="G9" s="428"/>
      <c r="H9" s="428"/>
      <c r="I9" s="429"/>
      <c r="J9" s="306" t="s">
        <v>93</v>
      </c>
      <c r="K9" s="308"/>
      <c r="L9" s="306" t="s">
        <v>94</v>
      </c>
      <c r="M9" s="308"/>
      <c r="N9" s="425"/>
      <c r="Q9" s="42"/>
      <c r="R9" s="42"/>
      <c r="S9" s="42"/>
    </row>
    <row r="10" spans="1:19" ht="76.5" customHeight="1" thickBot="1" x14ac:dyDescent="0.3">
      <c r="A10" s="192"/>
      <c r="B10" s="220"/>
      <c r="C10" s="221"/>
      <c r="D10" s="419"/>
      <c r="E10" s="130" t="s">
        <v>21</v>
      </c>
      <c r="F10" s="129" t="s">
        <v>81</v>
      </c>
      <c r="G10" s="129" t="s">
        <v>85</v>
      </c>
      <c r="H10" s="129" t="s">
        <v>32</v>
      </c>
      <c r="I10" s="24" t="s">
        <v>86</v>
      </c>
      <c r="J10" s="154" t="s">
        <v>112</v>
      </c>
      <c r="K10" s="155" t="s">
        <v>113</v>
      </c>
      <c r="L10" s="154" t="s">
        <v>116</v>
      </c>
      <c r="M10" s="155" t="s">
        <v>117</v>
      </c>
      <c r="N10" s="426"/>
      <c r="Q10" s="42"/>
      <c r="R10" s="42"/>
      <c r="S10" s="42"/>
    </row>
    <row r="11" spans="1:19" ht="14.45" thickBot="1" x14ac:dyDescent="0.3">
      <c r="A11" s="36">
        <v>1</v>
      </c>
      <c r="B11" s="37">
        <v>2</v>
      </c>
      <c r="C11" s="38">
        <v>3</v>
      </c>
      <c r="D11" s="143">
        <v>4</v>
      </c>
      <c r="E11" s="39">
        <v>5</v>
      </c>
      <c r="F11" s="37">
        <v>6</v>
      </c>
      <c r="G11" s="37">
        <v>7</v>
      </c>
      <c r="H11" s="37">
        <v>8</v>
      </c>
      <c r="I11" s="40">
        <v>9</v>
      </c>
      <c r="J11" s="156">
        <v>10</v>
      </c>
      <c r="K11" s="40">
        <v>11</v>
      </c>
      <c r="L11" s="39">
        <v>12</v>
      </c>
      <c r="M11" s="40">
        <v>13</v>
      </c>
      <c r="N11" s="143">
        <v>14</v>
      </c>
    </row>
    <row r="12" spans="1:19" ht="21" customHeight="1" x14ac:dyDescent="0.25">
      <c r="A12" s="320" t="s">
        <v>55</v>
      </c>
      <c r="B12" s="321"/>
      <c r="C12" s="223"/>
      <c r="D12" s="225"/>
      <c r="E12" s="33" t="s">
        <v>7</v>
      </c>
      <c r="F12" s="34"/>
      <c r="G12" s="34"/>
      <c r="H12" s="34"/>
      <c r="I12" s="35"/>
      <c r="J12" s="139"/>
      <c r="K12" s="35"/>
      <c r="L12" s="139"/>
      <c r="M12" s="35"/>
      <c r="N12" s="225"/>
    </row>
    <row r="13" spans="1:19" ht="14.25" customHeight="1" x14ac:dyDescent="0.25">
      <c r="A13" s="322"/>
      <c r="B13" s="323"/>
      <c r="C13" s="314"/>
      <c r="D13" s="225"/>
      <c r="E13" s="30" t="s">
        <v>5</v>
      </c>
      <c r="F13" s="8"/>
      <c r="G13" s="8"/>
      <c r="H13" s="8"/>
      <c r="I13" s="28"/>
      <c r="J13" s="137"/>
      <c r="K13" s="28"/>
      <c r="L13" s="137"/>
      <c r="M13" s="28"/>
      <c r="N13" s="225"/>
    </row>
    <row r="14" spans="1:19" ht="14.25" customHeight="1" x14ac:dyDescent="0.25">
      <c r="A14" s="322"/>
      <c r="B14" s="323"/>
      <c r="C14" s="314"/>
      <c r="D14" s="225"/>
      <c r="E14" s="30" t="s">
        <v>4</v>
      </c>
      <c r="F14" s="8"/>
      <c r="G14" s="8"/>
      <c r="H14" s="8"/>
      <c r="I14" s="28"/>
      <c r="J14" s="137"/>
      <c r="K14" s="28"/>
      <c r="L14" s="137"/>
      <c r="M14" s="28"/>
      <c r="N14" s="225"/>
      <c r="O14" s="1"/>
      <c r="P14" s="1"/>
      <c r="Q14" s="1"/>
    </row>
    <row r="15" spans="1:19" ht="14.25" customHeight="1" x14ac:dyDescent="0.25">
      <c r="A15" s="324"/>
      <c r="B15" s="325"/>
      <c r="C15" s="314"/>
      <c r="D15" s="256"/>
      <c r="E15" s="30" t="s">
        <v>6</v>
      </c>
      <c r="F15" s="8"/>
      <c r="G15" s="8"/>
      <c r="H15" s="8"/>
      <c r="I15" s="28"/>
      <c r="J15" s="137"/>
      <c r="K15" s="28"/>
      <c r="L15" s="137"/>
      <c r="M15" s="28"/>
      <c r="N15" s="225"/>
      <c r="O15" s="1"/>
      <c r="P15" s="1"/>
      <c r="Q15" s="1"/>
    </row>
    <row r="16" spans="1:19" ht="20.25" customHeight="1" x14ac:dyDescent="0.25">
      <c r="A16" s="216" t="s">
        <v>12</v>
      </c>
      <c r="B16" s="301" t="s">
        <v>3</v>
      </c>
      <c r="C16" s="314"/>
      <c r="D16" s="419"/>
      <c r="E16" s="31" t="s">
        <v>7</v>
      </c>
      <c r="F16" s="11"/>
      <c r="G16" s="11"/>
      <c r="H16" s="11"/>
      <c r="I16" s="27"/>
      <c r="J16" s="140"/>
      <c r="K16" s="27"/>
      <c r="L16" s="140"/>
      <c r="M16" s="27"/>
      <c r="N16" s="419"/>
    </row>
    <row r="17" spans="1:14" ht="14.25" customHeight="1" x14ac:dyDescent="0.25">
      <c r="A17" s="216"/>
      <c r="B17" s="301"/>
      <c r="C17" s="314"/>
      <c r="D17" s="225"/>
      <c r="E17" s="30" t="s">
        <v>5</v>
      </c>
      <c r="F17" s="8"/>
      <c r="G17" s="8"/>
      <c r="H17" s="8"/>
      <c r="I17" s="28"/>
      <c r="J17" s="137"/>
      <c r="K17" s="28"/>
      <c r="L17" s="137"/>
      <c r="M17" s="28"/>
      <c r="N17" s="225"/>
    </row>
    <row r="18" spans="1:14" ht="14.25" customHeight="1" x14ac:dyDescent="0.25">
      <c r="A18" s="216"/>
      <c r="B18" s="301"/>
      <c r="C18" s="314"/>
      <c r="D18" s="225"/>
      <c r="E18" s="30" t="s">
        <v>4</v>
      </c>
      <c r="F18" s="8"/>
      <c r="G18" s="8"/>
      <c r="H18" s="8"/>
      <c r="I18" s="28"/>
      <c r="J18" s="137"/>
      <c r="K18" s="28"/>
      <c r="L18" s="137"/>
      <c r="M18" s="28"/>
      <c r="N18" s="225"/>
    </row>
    <row r="19" spans="1:14" ht="14.25" customHeight="1" x14ac:dyDescent="0.25">
      <c r="A19" s="216"/>
      <c r="B19" s="301"/>
      <c r="C19" s="314"/>
      <c r="D19" s="256"/>
      <c r="E19" s="30" t="s">
        <v>6</v>
      </c>
      <c r="F19" s="8"/>
      <c r="G19" s="8"/>
      <c r="H19" s="8"/>
      <c r="I19" s="28"/>
      <c r="J19" s="137"/>
      <c r="K19" s="28"/>
      <c r="L19" s="137"/>
      <c r="M19" s="28"/>
      <c r="N19" s="225"/>
    </row>
    <row r="20" spans="1:14" ht="18.75" customHeight="1" x14ac:dyDescent="0.25">
      <c r="A20" s="216" t="s">
        <v>8</v>
      </c>
      <c r="B20" s="217" t="s">
        <v>59</v>
      </c>
      <c r="C20" s="218"/>
      <c r="D20" s="421"/>
      <c r="E20" s="31" t="s">
        <v>7</v>
      </c>
      <c r="F20" s="11"/>
      <c r="G20" s="11"/>
      <c r="H20" s="11"/>
      <c r="I20" s="27"/>
      <c r="J20" s="140"/>
      <c r="K20" s="27"/>
      <c r="L20" s="140"/>
      <c r="M20" s="27"/>
      <c r="N20" s="419"/>
    </row>
    <row r="21" spans="1:14" x14ac:dyDescent="0.25">
      <c r="A21" s="216"/>
      <c r="B21" s="217"/>
      <c r="C21" s="218"/>
      <c r="D21" s="422"/>
      <c r="E21" s="30" t="s">
        <v>5</v>
      </c>
      <c r="F21" s="8"/>
      <c r="G21" s="8"/>
      <c r="H21" s="8"/>
      <c r="I21" s="28"/>
      <c r="J21" s="137"/>
      <c r="K21" s="28"/>
      <c r="L21" s="137"/>
      <c r="M21" s="28"/>
      <c r="N21" s="225"/>
    </row>
    <row r="22" spans="1:14" ht="13.5" customHeight="1" x14ac:dyDescent="0.25">
      <c r="A22" s="216"/>
      <c r="B22" s="217"/>
      <c r="C22" s="218"/>
      <c r="D22" s="422"/>
      <c r="E22" s="30" t="s">
        <v>4</v>
      </c>
      <c r="F22" s="8"/>
      <c r="G22" s="8"/>
      <c r="H22" s="8"/>
      <c r="I22" s="28"/>
      <c r="J22" s="137"/>
      <c r="K22" s="28"/>
      <c r="L22" s="137"/>
      <c r="M22" s="28"/>
      <c r="N22" s="225"/>
    </row>
    <row r="23" spans="1:14" ht="13.5" customHeight="1" x14ac:dyDescent="0.25">
      <c r="A23" s="216"/>
      <c r="B23" s="217"/>
      <c r="C23" s="218"/>
      <c r="D23" s="423"/>
      <c r="E23" s="30" t="s">
        <v>6</v>
      </c>
      <c r="F23" s="8"/>
      <c r="G23" s="8"/>
      <c r="H23" s="8"/>
      <c r="I23" s="28"/>
      <c r="J23" s="137"/>
      <c r="K23" s="28"/>
      <c r="L23" s="137"/>
      <c r="M23" s="28"/>
      <c r="N23" s="225"/>
    </row>
    <row r="24" spans="1:14" ht="19.5" customHeight="1" x14ac:dyDescent="0.25">
      <c r="A24" s="227" t="s">
        <v>28</v>
      </c>
      <c r="B24" s="228" t="s">
        <v>29</v>
      </c>
      <c r="C24" s="218"/>
      <c r="D24" s="421"/>
      <c r="E24" s="31" t="s">
        <v>7</v>
      </c>
      <c r="F24" s="11"/>
      <c r="G24" s="11"/>
      <c r="H24" s="11"/>
      <c r="I24" s="27"/>
      <c r="J24" s="140"/>
      <c r="K24" s="27"/>
      <c r="L24" s="140"/>
      <c r="M24" s="27"/>
      <c r="N24" s="419"/>
    </row>
    <row r="25" spans="1:14" x14ac:dyDescent="0.25">
      <c r="A25" s="227"/>
      <c r="B25" s="228"/>
      <c r="C25" s="218"/>
      <c r="D25" s="422"/>
      <c r="E25" s="30" t="s">
        <v>5</v>
      </c>
      <c r="F25" s="8"/>
      <c r="G25" s="8"/>
      <c r="H25" s="8"/>
      <c r="I25" s="28"/>
      <c r="J25" s="137"/>
      <c r="K25" s="28"/>
      <c r="L25" s="137"/>
      <c r="M25" s="28"/>
      <c r="N25" s="225"/>
    </row>
    <row r="26" spans="1:14" ht="13.5" customHeight="1" x14ac:dyDescent="0.25">
      <c r="A26" s="227"/>
      <c r="B26" s="228"/>
      <c r="C26" s="218"/>
      <c r="D26" s="422"/>
      <c r="E26" s="30" t="s">
        <v>4</v>
      </c>
      <c r="F26" s="8"/>
      <c r="G26" s="8"/>
      <c r="H26" s="8"/>
      <c r="I26" s="28"/>
      <c r="J26" s="137"/>
      <c r="K26" s="28"/>
      <c r="L26" s="137"/>
      <c r="M26" s="28"/>
      <c r="N26" s="225"/>
    </row>
    <row r="27" spans="1:14" ht="13.5" customHeight="1" x14ac:dyDescent="0.25">
      <c r="A27" s="227"/>
      <c r="B27" s="228"/>
      <c r="C27" s="218"/>
      <c r="D27" s="423"/>
      <c r="E27" s="30" t="s">
        <v>6</v>
      </c>
      <c r="F27" s="8"/>
      <c r="G27" s="8"/>
      <c r="H27" s="8"/>
      <c r="I27" s="28"/>
      <c r="J27" s="137"/>
      <c r="K27" s="28"/>
      <c r="L27" s="137"/>
      <c r="M27" s="28"/>
      <c r="N27" s="225"/>
    </row>
    <row r="28" spans="1:14" ht="19.5" customHeight="1" x14ac:dyDescent="0.25">
      <c r="A28" s="227" t="s">
        <v>33</v>
      </c>
      <c r="B28" s="228" t="s">
        <v>35</v>
      </c>
      <c r="C28" s="218"/>
      <c r="D28" s="421"/>
      <c r="E28" s="31" t="s">
        <v>7</v>
      </c>
      <c r="F28" s="11"/>
      <c r="G28" s="11"/>
      <c r="H28" s="11"/>
      <c r="I28" s="27"/>
      <c r="J28" s="140"/>
      <c r="K28" s="27"/>
      <c r="L28" s="140"/>
      <c r="M28" s="27"/>
      <c r="N28" s="419"/>
    </row>
    <row r="29" spans="1:14" x14ac:dyDescent="0.25">
      <c r="A29" s="227"/>
      <c r="B29" s="228"/>
      <c r="C29" s="218"/>
      <c r="D29" s="422"/>
      <c r="E29" s="30" t="s">
        <v>5</v>
      </c>
      <c r="F29" s="8"/>
      <c r="G29" s="8"/>
      <c r="H29" s="8"/>
      <c r="I29" s="28"/>
      <c r="J29" s="137"/>
      <c r="K29" s="28"/>
      <c r="L29" s="137"/>
      <c r="M29" s="28"/>
      <c r="N29" s="225"/>
    </row>
    <row r="30" spans="1:14" ht="13.5" customHeight="1" x14ac:dyDescent="0.25">
      <c r="A30" s="227"/>
      <c r="B30" s="228"/>
      <c r="C30" s="218"/>
      <c r="D30" s="422"/>
      <c r="E30" s="30" t="s">
        <v>4</v>
      </c>
      <c r="F30" s="8"/>
      <c r="G30" s="8"/>
      <c r="H30" s="8"/>
      <c r="I30" s="28"/>
      <c r="J30" s="137"/>
      <c r="K30" s="28"/>
      <c r="L30" s="137"/>
      <c r="M30" s="28"/>
      <c r="N30" s="225"/>
    </row>
    <row r="31" spans="1:14" ht="13.5" customHeight="1" x14ac:dyDescent="0.25">
      <c r="A31" s="227"/>
      <c r="B31" s="228"/>
      <c r="C31" s="218"/>
      <c r="D31" s="423"/>
      <c r="E31" s="30" t="s">
        <v>6</v>
      </c>
      <c r="F31" s="8"/>
      <c r="G31" s="8"/>
      <c r="H31" s="8"/>
      <c r="I31" s="28"/>
      <c r="J31" s="137"/>
      <c r="K31" s="28"/>
      <c r="L31" s="137"/>
      <c r="M31" s="28"/>
      <c r="N31" s="225"/>
    </row>
    <row r="32" spans="1:14" ht="19.5" customHeight="1" x14ac:dyDescent="0.25">
      <c r="A32" s="227" t="s">
        <v>34</v>
      </c>
      <c r="B32" s="228" t="s">
        <v>36</v>
      </c>
      <c r="C32" s="218"/>
      <c r="D32" s="421"/>
      <c r="E32" s="31" t="s">
        <v>7</v>
      </c>
      <c r="F32" s="11"/>
      <c r="G32" s="11"/>
      <c r="H32" s="11"/>
      <c r="I32" s="27"/>
      <c r="J32" s="140"/>
      <c r="K32" s="27"/>
      <c r="L32" s="140"/>
      <c r="M32" s="27"/>
      <c r="N32" s="419"/>
    </row>
    <row r="33" spans="1:14" x14ac:dyDescent="0.25">
      <c r="A33" s="227"/>
      <c r="B33" s="228"/>
      <c r="C33" s="218"/>
      <c r="D33" s="422"/>
      <c r="E33" s="30" t="s">
        <v>5</v>
      </c>
      <c r="F33" s="8"/>
      <c r="G33" s="8"/>
      <c r="H33" s="8"/>
      <c r="I33" s="28"/>
      <c r="J33" s="137"/>
      <c r="K33" s="28"/>
      <c r="L33" s="137"/>
      <c r="M33" s="28"/>
      <c r="N33" s="225"/>
    </row>
    <row r="34" spans="1:14" ht="13.5" customHeight="1" x14ac:dyDescent="0.25">
      <c r="A34" s="227"/>
      <c r="B34" s="228"/>
      <c r="C34" s="218"/>
      <c r="D34" s="422"/>
      <c r="E34" s="30" t="s">
        <v>4</v>
      </c>
      <c r="F34" s="8"/>
      <c r="G34" s="8"/>
      <c r="H34" s="8"/>
      <c r="I34" s="28"/>
      <c r="J34" s="137"/>
      <c r="K34" s="28"/>
      <c r="L34" s="137"/>
      <c r="M34" s="28"/>
      <c r="N34" s="225"/>
    </row>
    <row r="35" spans="1:14" ht="13.5" customHeight="1" x14ac:dyDescent="0.25">
      <c r="A35" s="227"/>
      <c r="B35" s="228"/>
      <c r="C35" s="218"/>
      <c r="D35" s="423"/>
      <c r="E35" s="30" t="s">
        <v>6</v>
      </c>
      <c r="F35" s="8"/>
      <c r="G35" s="8"/>
      <c r="H35" s="8"/>
      <c r="I35" s="28"/>
      <c r="J35" s="137"/>
      <c r="K35" s="28"/>
      <c r="L35" s="137"/>
      <c r="M35" s="28"/>
      <c r="N35" s="225"/>
    </row>
    <row r="36" spans="1:14" ht="13.5" customHeight="1" thickBot="1" x14ac:dyDescent="0.3">
      <c r="A36" s="133"/>
      <c r="B36" s="20" t="s">
        <v>16</v>
      </c>
      <c r="C36" s="25"/>
      <c r="D36" s="144"/>
      <c r="E36" s="32"/>
      <c r="F36" s="23"/>
      <c r="G36" s="23"/>
      <c r="H36" s="23"/>
      <c r="I36" s="29"/>
      <c r="J36" s="141"/>
      <c r="K36" s="29"/>
      <c r="L36" s="141"/>
      <c r="M36" s="29"/>
      <c r="N36" s="145"/>
    </row>
    <row r="37" spans="1:14" ht="18.75" customHeight="1" x14ac:dyDescent="0.25">
      <c r="A37" s="365" t="s">
        <v>13</v>
      </c>
      <c r="B37" s="366" t="s">
        <v>15</v>
      </c>
      <c r="C37" s="313"/>
      <c r="D37" s="224"/>
      <c r="E37" s="122" t="s">
        <v>7</v>
      </c>
      <c r="F37" s="123"/>
      <c r="G37" s="123"/>
      <c r="H37" s="123"/>
      <c r="I37" s="124"/>
      <c r="J37" s="142"/>
      <c r="K37" s="124"/>
      <c r="L37" s="142"/>
      <c r="M37" s="124"/>
      <c r="N37" s="224"/>
    </row>
    <row r="38" spans="1:14" ht="13.5" customHeight="1" x14ac:dyDescent="0.25">
      <c r="A38" s="216"/>
      <c r="B38" s="301"/>
      <c r="C38" s="314"/>
      <c r="D38" s="225"/>
      <c r="E38" s="30" t="s">
        <v>5</v>
      </c>
      <c r="F38" s="8"/>
      <c r="G38" s="8"/>
      <c r="H38" s="8"/>
      <c r="I38" s="28"/>
      <c r="J38" s="137"/>
      <c r="K38" s="28"/>
      <c r="L38" s="137"/>
      <c r="M38" s="28"/>
      <c r="N38" s="225"/>
    </row>
    <row r="39" spans="1:14" ht="13.5" customHeight="1" x14ac:dyDescent="0.25">
      <c r="A39" s="216"/>
      <c r="B39" s="301"/>
      <c r="C39" s="314"/>
      <c r="D39" s="225"/>
      <c r="E39" s="30" t="s">
        <v>4</v>
      </c>
      <c r="F39" s="8"/>
      <c r="G39" s="8"/>
      <c r="H39" s="8"/>
      <c r="I39" s="28"/>
      <c r="J39" s="137"/>
      <c r="K39" s="28"/>
      <c r="L39" s="137"/>
      <c r="M39" s="28"/>
      <c r="N39" s="225"/>
    </row>
    <row r="40" spans="1:14" ht="13.5" customHeight="1" x14ac:dyDescent="0.25">
      <c r="A40" s="216"/>
      <c r="B40" s="301"/>
      <c r="C40" s="314"/>
      <c r="D40" s="256"/>
      <c r="E40" s="30" t="s">
        <v>6</v>
      </c>
      <c r="F40" s="8"/>
      <c r="G40" s="8"/>
      <c r="H40" s="8"/>
      <c r="I40" s="28"/>
      <c r="J40" s="137"/>
      <c r="K40" s="28"/>
      <c r="L40" s="137"/>
      <c r="M40" s="28"/>
      <c r="N40" s="256"/>
    </row>
    <row r="41" spans="1:14" ht="18.75" customHeight="1" x14ac:dyDescent="0.25">
      <c r="A41" s="216" t="s">
        <v>14</v>
      </c>
      <c r="B41" s="217" t="s">
        <v>56</v>
      </c>
      <c r="C41" s="218"/>
      <c r="D41" s="419"/>
      <c r="E41" s="31" t="s">
        <v>7</v>
      </c>
      <c r="F41" s="11"/>
      <c r="G41" s="11"/>
      <c r="H41" s="11"/>
      <c r="I41" s="27"/>
      <c r="J41" s="140"/>
      <c r="K41" s="27"/>
      <c r="L41" s="140"/>
      <c r="M41" s="27"/>
      <c r="N41" s="419"/>
    </row>
    <row r="42" spans="1:14" x14ac:dyDescent="0.25">
      <c r="A42" s="216"/>
      <c r="B42" s="217"/>
      <c r="C42" s="218"/>
      <c r="D42" s="225"/>
      <c r="E42" s="30" t="s">
        <v>5</v>
      </c>
      <c r="F42" s="8"/>
      <c r="G42" s="8"/>
      <c r="H42" s="8"/>
      <c r="I42" s="28"/>
      <c r="J42" s="137"/>
      <c r="K42" s="28"/>
      <c r="L42" s="137"/>
      <c r="M42" s="28"/>
      <c r="N42" s="225"/>
    </row>
    <row r="43" spans="1:14" ht="13.5" customHeight="1" x14ac:dyDescent="0.25">
      <c r="A43" s="216"/>
      <c r="B43" s="217"/>
      <c r="C43" s="218"/>
      <c r="D43" s="225"/>
      <c r="E43" s="30" t="s">
        <v>4</v>
      </c>
      <c r="F43" s="8"/>
      <c r="G43" s="8"/>
      <c r="H43" s="8"/>
      <c r="I43" s="28"/>
      <c r="J43" s="137"/>
      <c r="K43" s="28"/>
      <c r="L43" s="137"/>
      <c r="M43" s="28"/>
      <c r="N43" s="225"/>
    </row>
    <row r="44" spans="1:14" ht="13.5" customHeight="1" x14ac:dyDescent="0.25">
      <c r="A44" s="216"/>
      <c r="B44" s="217"/>
      <c r="C44" s="218"/>
      <c r="D44" s="256"/>
      <c r="E44" s="30" t="s">
        <v>6</v>
      </c>
      <c r="F44" s="8"/>
      <c r="G44" s="8"/>
      <c r="H44" s="8"/>
      <c r="I44" s="28"/>
      <c r="J44" s="137"/>
      <c r="K44" s="28"/>
      <c r="L44" s="137"/>
      <c r="M44" s="28"/>
      <c r="N44" s="225"/>
    </row>
    <row r="45" spans="1:14" ht="18.75" customHeight="1" x14ac:dyDescent="0.25">
      <c r="A45" s="227" t="s">
        <v>30</v>
      </c>
      <c r="B45" s="228" t="s">
        <v>57</v>
      </c>
      <c r="C45" s="218"/>
      <c r="D45" s="419"/>
      <c r="E45" s="31" t="s">
        <v>7</v>
      </c>
      <c r="F45" s="11"/>
      <c r="G45" s="11"/>
      <c r="H45" s="11"/>
      <c r="I45" s="27"/>
      <c r="J45" s="140"/>
      <c r="K45" s="27"/>
      <c r="L45" s="140"/>
      <c r="M45" s="27"/>
      <c r="N45" s="419"/>
    </row>
    <row r="46" spans="1:14" x14ac:dyDescent="0.25">
      <c r="A46" s="227"/>
      <c r="B46" s="228"/>
      <c r="C46" s="218"/>
      <c r="D46" s="225"/>
      <c r="E46" s="30" t="s">
        <v>5</v>
      </c>
      <c r="F46" s="8"/>
      <c r="G46" s="8"/>
      <c r="H46" s="8"/>
      <c r="I46" s="28"/>
      <c r="J46" s="137"/>
      <c r="K46" s="28"/>
      <c r="L46" s="137"/>
      <c r="M46" s="28"/>
      <c r="N46" s="225"/>
    </row>
    <row r="47" spans="1:14" x14ac:dyDescent="0.25">
      <c r="A47" s="227"/>
      <c r="B47" s="228"/>
      <c r="C47" s="218"/>
      <c r="D47" s="225"/>
      <c r="E47" s="30" t="s">
        <v>4</v>
      </c>
      <c r="F47" s="8"/>
      <c r="G47" s="8"/>
      <c r="H47" s="8"/>
      <c r="I47" s="28"/>
      <c r="J47" s="137"/>
      <c r="K47" s="28"/>
      <c r="L47" s="137"/>
      <c r="M47" s="28"/>
      <c r="N47" s="225"/>
    </row>
    <row r="48" spans="1:14" ht="13.5" customHeight="1" x14ac:dyDescent="0.25">
      <c r="A48" s="227"/>
      <c r="B48" s="228"/>
      <c r="C48" s="218"/>
      <c r="D48" s="256"/>
      <c r="E48" s="30" t="s">
        <v>6</v>
      </c>
      <c r="F48" s="8"/>
      <c r="G48" s="8"/>
      <c r="H48" s="8"/>
      <c r="I48" s="28"/>
      <c r="J48" s="137"/>
      <c r="K48" s="28"/>
      <c r="L48" s="137"/>
      <c r="M48" s="28"/>
      <c r="N48" s="225"/>
    </row>
    <row r="49" spans="1:14" ht="18.75" customHeight="1" x14ac:dyDescent="0.25">
      <c r="A49" s="227" t="s">
        <v>37</v>
      </c>
      <c r="B49" s="228" t="s">
        <v>39</v>
      </c>
      <c r="C49" s="218"/>
      <c r="D49" s="419"/>
      <c r="E49" s="31" t="s">
        <v>7</v>
      </c>
      <c r="F49" s="11"/>
      <c r="G49" s="11"/>
      <c r="H49" s="11"/>
      <c r="I49" s="27"/>
      <c r="J49" s="140"/>
      <c r="K49" s="27"/>
      <c r="L49" s="140"/>
      <c r="M49" s="27"/>
      <c r="N49" s="419"/>
    </row>
    <row r="50" spans="1:14" x14ac:dyDescent="0.25">
      <c r="A50" s="227"/>
      <c r="B50" s="228"/>
      <c r="C50" s="218"/>
      <c r="D50" s="225"/>
      <c r="E50" s="30" t="s">
        <v>5</v>
      </c>
      <c r="F50" s="8"/>
      <c r="G50" s="8"/>
      <c r="H50" s="8"/>
      <c r="I50" s="28"/>
      <c r="J50" s="137"/>
      <c r="K50" s="28"/>
      <c r="L50" s="137"/>
      <c r="M50" s="28"/>
      <c r="N50" s="225"/>
    </row>
    <row r="51" spans="1:14" ht="13.5" customHeight="1" x14ac:dyDescent="0.25">
      <c r="A51" s="227"/>
      <c r="B51" s="228"/>
      <c r="C51" s="218"/>
      <c r="D51" s="225"/>
      <c r="E51" s="30" t="s">
        <v>4</v>
      </c>
      <c r="F51" s="8"/>
      <c r="G51" s="8"/>
      <c r="H51" s="8"/>
      <c r="I51" s="28"/>
      <c r="J51" s="137"/>
      <c r="K51" s="28"/>
      <c r="L51" s="137"/>
      <c r="M51" s="28"/>
      <c r="N51" s="225"/>
    </row>
    <row r="52" spans="1:14" ht="13.5" customHeight="1" x14ac:dyDescent="0.25">
      <c r="A52" s="227"/>
      <c r="B52" s="228"/>
      <c r="C52" s="218"/>
      <c r="D52" s="256"/>
      <c r="E52" s="30" t="s">
        <v>6</v>
      </c>
      <c r="F52" s="8"/>
      <c r="G52" s="8"/>
      <c r="H52" s="8"/>
      <c r="I52" s="28"/>
      <c r="J52" s="137"/>
      <c r="K52" s="28"/>
      <c r="L52" s="137"/>
      <c r="M52" s="28"/>
      <c r="N52" s="225"/>
    </row>
    <row r="53" spans="1:14" ht="18.75" customHeight="1" x14ac:dyDescent="0.25">
      <c r="A53" s="227" t="s">
        <v>38</v>
      </c>
      <c r="B53" s="228" t="s">
        <v>40</v>
      </c>
      <c r="C53" s="218"/>
      <c r="D53" s="419"/>
      <c r="E53" s="31" t="s">
        <v>7</v>
      </c>
      <c r="F53" s="11"/>
      <c r="G53" s="11"/>
      <c r="H53" s="11"/>
      <c r="I53" s="27"/>
      <c r="J53" s="140"/>
      <c r="K53" s="27"/>
      <c r="L53" s="140"/>
      <c r="M53" s="27"/>
      <c r="N53" s="419"/>
    </row>
    <row r="54" spans="1:14" ht="21.75" customHeight="1" x14ac:dyDescent="0.25">
      <c r="A54" s="227"/>
      <c r="B54" s="228"/>
      <c r="C54" s="218"/>
      <c r="D54" s="225"/>
      <c r="E54" s="30" t="s">
        <v>5</v>
      </c>
      <c r="F54" s="8"/>
      <c r="G54" s="8"/>
      <c r="H54" s="8"/>
      <c r="I54" s="28"/>
      <c r="J54" s="137"/>
      <c r="K54" s="28"/>
      <c r="L54" s="137"/>
      <c r="M54" s="28"/>
      <c r="N54" s="225"/>
    </row>
    <row r="55" spans="1:14" ht="18.75" customHeight="1" x14ac:dyDescent="0.25">
      <c r="A55" s="227"/>
      <c r="B55" s="228"/>
      <c r="C55" s="218"/>
      <c r="D55" s="225"/>
      <c r="E55" s="30" t="s">
        <v>4</v>
      </c>
      <c r="F55" s="8"/>
      <c r="G55" s="8"/>
      <c r="H55" s="8"/>
      <c r="I55" s="28"/>
      <c r="J55" s="137"/>
      <c r="K55" s="28"/>
      <c r="L55" s="137"/>
      <c r="M55" s="28"/>
      <c r="N55" s="225"/>
    </row>
    <row r="56" spans="1:14" ht="13.5" customHeight="1" x14ac:dyDescent="0.25">
      <c r="A56" s="227"/>
      <c r="B56" s="228"/>
      <c r="C56" s="218"/>
      <c r="D56" s="256"/>
      <c r="E56" s="30" t="s">
        <v>6</v>
      </c>
      <c r="F56" s="8"/>
      <c r="G56" s="8"/>
      <c r="H56" s="8"/>
      <c r="I56" s="28"/>
      <c r="J56" s="137"/>
      <c r="K56" s="28"/>
      <c r="L56" s="137"/>
      <c r="M56" s="28"/>
      <c r="N56" s="225"/>
    </row>
    <row r="57" spans="1:14" ht="18.75" customHeight="1" x14ac:dyDescent="0.25">
      <c r="A57" s="227" t="s">
        <v>31</v>
      </c>
      <c r="B57" s="228" t="s">
        <v>58</v>
      </c>
      <c r="C57" s="218"/>
      <c r="D57" s="419"/>
      <c r="E57" s="31" t="s">
        <v>7</v>
      </c>
      <c r="F57" s="11"/>
      <c r="G57" s="11"/>
      <c r="H57" s="11"/>
      <c r="I57" s="27"/>
      <c r="J57" s="140"/>
      <c r="K57" s="27"/>
      <c r="L57" s="140"/>
      <c r="M57" s="27"/>
      <c r="N57" s="420"/>
    </row>
    <row r="58" spans="1:14" ht="13.5" customHeight="1" x14ac:dyDescent="0.25">
      <c r="A58" s="227"/>
      <c r="B58" s="228"/>
      <c r="C58" s="218"/>
      <c r="D58" s="225"/>
      <c r="E58" s="30" t="s">
        <v>5</v>
      </c>
      <c r="F58" s="8"/>
      <c r="G58" s="8"/>
      <c r="H58" s="8"/>
      <c r="I58" s="28"/>
      <c r="J58" s="137"/>
      <c r="K58" s="28"/>
      <c r="L58" s="137"/>
      <c r="M58" s="28"/>
      <c r="N58" s="420"/>
    </row>
    <row r="59" spans="1:14" ht="13.5" customHeight="1" x14ac:dyDescent="0.25">
      <c r="A59" s="227"/>
      <c r="B59" s="228"/>
      <c r="C59" s="218"/>
      <c r="D59" s="225"/>
      <c r="E59" s="30" t="s">
        <v>4</v>
      </c>
      <c r="F59" s="8"/>
      <c r="G59" s="8"/>
      <c r="H59" s="8"/>
      <c r="I59" s="28"/>
      <c r="J59" s="137"/>
      <c r="K59" s="28"/>
      <c r="L59" s="137"/>
      <c r="M59" s="28"/>
      <c r="N59" s="420"/>
    </row>
    <row r="60" spans="1:14" ht="13.5" customHeight="1" x14ac:dyDescent="0.25">
      <c r="A60" s="227"/>
      <c r="B60" s="228"/>
      <c r="C60" s="218"/>
      <c r="D60" s="256"/>
      <c r="E60" s="30" t="s">
        <v>6</v>
      </c>
      <c r="F60" s="8"/>
      <c r="G60" s="8"/>
      <c r="H60" s="8"/>
      <c r="I60" s="28"/>
      <c r="J60" s="137"/>
      <c r="K60" s="28"/>
      <c r="L60" s="137"/>
      <c r="M60" s="28"/>
      <c r="N60" s="420"/>
    </row>
    <row r="61" spans="1:14" ht="13.5" customHeight="1" thickBot="1" x14ac:dyDescent="0.3">
      <c r="A61" s="133"/>
      <c r="B61" s="20" t="s">
        <v>16</v>
      </c>
      <c r="C61" s="25"/>
      <c r="D61" s="144"/>
      <c r="E61" s="32"/>
      <c r="F61" s="23"/>
      <c r="G61" s="23"/>
      <c r="H61" s="23"/>
      <c r="I61" s="29"/>
      <c r="J61" s="141"/>
      <c r="K61" s="29"/>
      <c r="L61" s="141"/>
      <c r="M61" s="29"/>
      <c r="N61" s="145"/>
    </row>
    <row r="63" spans="1:14" ht="34.5" customHeight="1" x14ac:dyDescent="0.25">
      <c r="B63" s="246" t="s">
        <v>72</v>
      </c>
      <c r="C63" s="246"/>
      <c r="D63" s="57"/>
      <c r="E63" s="57"/>
      <c r="H63" s="386"/>
      <c r="I63" s="386"/>
      <c r="J63" s="386"/>
      <c r="K63" s="386"/>
      <c r="L63" s="158"/>
      <c r="M63" s="158"/>
    </row>
    <row r="64" spans="1:14" x14ac:dyDescent="0.25">
      <c r="D64" s="244" t="s">
        <v>73</v>
      </c>
      <c r="E64" s="244"/>
      <c r="H64" s="310" t="s">
        <v>74</v>
      </c>
      <c r="I64" s="310"/>
      <c r="J64" s="310"/>
      <c r="K64" s="310"/>
      <c r="L64" s="157"/>
      <c r="M64" s="157"/>
    </row>
    <row r="65" spans="2:13" ht="15.75" x14ac:dyDescent="0.25">
      <c r="B65" s="246" t="s">
        <v>103</v>
      </c>
      <c r="C65" s="246"/>
      <c r="D65" s="57"/>
      <c r="E65" s="57"/>
      <c r="H65" s="386"/>
      <c r="I65" s="386"/>
      <c r="J65" s="386"/>
      <c r="K65" s="386"/>
      <c r="L65" s="157"/>
      <c r="M65" s="157"/>
    </row>
    <row r="66" spans="2:13" x14ac:dyDescent="0.25">
      <c r="D66" s="244" t="s">
        <v>73</v>
      </c>
      <c r="E66" s="244"/>
      <c r="H66" s="310" t="s">
        <v>74</v>
      </c>
      <c r="I66" s="310"/>
      <c r="J66" s="310"/>
      <c r="K66" s="310"/>
      <c r="L66" s="157"/>
      <c r="M66" s="157"/>
    </row>
    <row r="67" spans="2:13" ht="25.5" x14ac:dyDescent="0.25">
      <c r="B67" s="58" t="s">
        <v>75</v>
      </c>
    </row>
  </sheetData>
  <mergeCells count="82">
    <mergeCell ref="A6:N6"/>
    <mergeCell ref="K1:N1"/>
    <mergeCell ref="K2:N2"/>
    <mergeCell ref="K3:N3"/>
    <mergeCell ref="K4:N4"/>
    <mergeCell ref="A5:N5"/>
    <mergeCell ref="A8:A10"/>
    <mergeCell ref="B8:B10"/>
    <mergeCell ref="C8:C10"/>
    <mergeCell ref="N8:N10"/>
    <mergeCell ref="D9:D10"/>
    <mergeCell ref="L9:M9"/>
    <mergeCell ref="D8:M8"/>
    <mergeCell ref="J9:K9"/>
    <mergeCell ref="E9:I9"/>
    <mergeCell ref="A20:A23"/>
    <mergeCell ref="B20:B23"/>
    <mergeCell ref="C20:C23"/>
    <mergeCell ref="D20:D23"/>
    <mergeCell ref="N12:N15"/>
    <mergeCell ref="A16:A19"/>
    <mergeCell ref="B16:B19"/>
    <mergeCell ref="C16:C19"/>
    <mergeCell ref="D16:D19"/>
    <mergeCell ref="N16:N19"/>
    <mergeCell ref="A12:B15"/>
    <mergeCell ref="C12:C15"/>
    <mergeCell ref="D12:D15"/>
    <mergeCell ref="A24:A27"/>
    <mergeCell ref="B24:B27"/>
    <mergeCell ref="C24:C27"/>
    <mergeCell ref="D24:D27"/>
    <mergeCell ref="N24:N27"/>
    <mergeCell ref="A37:A40"/>
    <mergeCell ref="B37:B40"/>
    <mergeCell ref="C37:C40"/>
    <mergeCell ref="D37:D40"/>
    <mergeCell ref="N28:N31"/>
    <mergeCell ref="A32:A35"/>
    <mergeCell ref="B32:B35"/>
    <mergeCell ref="C32:C35"/>
    <mergeCell ref="D32:D35"/>
    <mergeCell ref="N32:N35"/>
    <mergeCell ref="A28:A31"/>
    <mergeCell ref="B28:B31"/>
    <mergeCell ref="C28:C31"/>
    <mergeCell ref="D28:D31"/>
    <mergeCell ref="A41:A44"/>
    <mergeCell ref="B41:B44"/>
    <mergeCell ref="C41:C44"/>
    <mergeCell ref="D41:D44"/>
    <mergeCell ref="N41:N44"/>
    <mergeCell ref="D49:D52"/>
    <mergeCell ref="N49:N52"/>
    <mergeCell ref="A45:A48"/>
    <mergeCell ref="B45:B48"/>
    <mergeCell ref="C45:C48"/>
    <mergeCell ref="D45:D48"/>
    <mergeCell ref="N53:N56"/>
    <mergeCell ref="N37:N40"/>
    <mergeCell ref="N20:N23"/>
    <mergeCell ref="A57:A60"/>
    <mergeCell ref="B57:B60"/>
    <mergeCell ref="C57:C60"/>
    <mergeCell ref="D57:D60"/>
    <mergeCell ref="N57:N60"/>
    <mergeCell ref="A53:A56"/>
    <mergeCell ref="B53:B56"/>
    <mergeCell ref="C53:C56"/>
    <mergeCell ref="D53:D56"/>
    <mergeCell ref="N45:N48"/>
    <mergeCell ref="A49:A52"/>
    <mergeCell ref="B49:B52"/>
    <mergeCell ref="C49:C52"/>
    <mergeCell ref="D66:E66"/>
    <mergeCell ref="H66:K66"/>
    <mergeCell ref="B63:C63"/>
    <mergeCell ref="H63:K63"/>
    <mergeCell ref="D64:E64"/>
    <mergeCell ref="H64:K64"/>
    <mergeCell ref="B65:C65"/>
    <mergeCell ref="H65:K65"/>
  </mergeCells>
  <pageMargins left="0.70866141732283472" right="0.70866141732283472" top="0.74803149606299213" bottom="0.74803149606299213" header="0.31496062992125984" footer="0.31496062992125984"/>
  <pageSetup paperSize="9" scale="67" fitToHeight="2" orientation="landscape" r:id="rId1"/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Отчет 9 мес</vt:lpstr>
      <vt:lpstr>Отчет ЗА ГОД Прил2</vt:lpstr>
      <vt:lpstr>Годовой отчет Прил2.1</vt:lpstr>
      <vt:lpstr>Годовой отчет Прил2.2</vt:lpstr>
      <vt:lpstr>Отчет за итогам МП Прил3</vt:lpstr>
      <vt:lpstr>'Годовой отчет Прил2.1'!Заголовки_для_печати</vt:lpstr>
      <vt:lpstr>'Годовой отчет Прил2.2'!Заголовки_для_печати</vt:lpstr>
      <vt:lpstr>'Отчет 9 мес'!Заголовки_для_печати</vt:lpstr>
      <vt:lpstr>'Отчет ЗА ГОД Прил2'!Заголовки_для_печати</vt:lpstr>
      <vt:lpstr>'Отчет за итогам МП Прил3'!Заголовки_для_печати</vt:lpstr>
      <vt:lpstr>'Годовой отчет Прил2.1'!Область_печати</vt:lpstr>
      <vt:lpstr>'Годовой отчет Прил2.2'!Область_печати</vt:lpstr>
      <vt:lpstr>'Отчет 9 мес'!Область_печати</vt:lpstr>
      <vt:lpstr>'Отчет ЗА ГОД Прил2'!Область_печати</vt:lpstr>
      <vt:lpstr>'Отчет за итогам МП Прил3'!Область_печати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А.С.</dc:creator>
  <cp:lastModifiedBy>шакин</cp:lastModifiedBy>
  <cp:lastPrinted>2019-12-13T08:02:43Z</cp:lastPrinted>
  <dcterms:created xsi:type="dcterms:W3CDTF">2013-06-06T11:09:14Z</dcterms:created>
  <dcterms:modified xsi:type="dcterms:W3CDTF">2020-11-02T13:08:59Z</dcterms:modified>
</cp:coreProperties>
</file>